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1.xml" ContentType="application/vnd.openxmlformats-officedocument.spreadsheetml.comments+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617"/>
  <workbookPr updateLinks="never" codeName="ThisWorkbook"/>
  <mc:AlternateContent xmlns:mc="http://schemas.openxmlformats.org/markup-compatibility/2006">
    <mc:Choice Requires="x15">
      <x15ac:absPath xmlns:x15ac="http://schemas.microsoft.com/office/spreadsheetml/2010/11/ac" url="https://sp.willisenergy.com/WillisVancouver/AB/MCCAC/Engineering/Engineering Templates/"/>
    </mc:Choice>
  </mc:AlternateContent>
  <xr:revisionPtr revIDLastSave="0" documentId="8_{78F6D2C6-CFA6-4022-A87A-F74175CD9FA6}" xr6:coauthVersionLast="47" xr6:coauthVersionMax="47" xr10:uidLastSave="{00000000-0000-0000-0000-000000000000}"/>
  <workbookProtection workbookAlgorithmName="SHA-512" workbookHashValue="Mr4U9289cKYKURTJjGwcb3MWnAFxFwGu/CagPPx51c9t6f+pnsEZi7AkTsKX5zM6XukbZIjoLyWT7Z+XpZb3YA==" workbookSaltValue="7Kg8HGcqxIyRhCRRRqdCyg==" workbookSpinCount="100000" lockStructure="1"/>
  <bookViews>
    <workbookView xWindow="28680" yWindow="-120" windowWidth="29040" windowHeight="15840" xr2:uid="{00000000-000D-0000-FFFF-FFFF00000000}"/>
  </bookViews>
  <sheets>
    <sheet name="Instruction" sheetId="13" r:id="rId1"/>
    <sheet name="Project Inputs" sheetId="14" r:id="rId2"/>
    <sheet name="MeasureList" sheetId="1" state="hidden" r:id="rId3"/>
    <sheet name="Fixture Tables" sheetId="3" state="hidden" r:id="rId4"/>
    <sheet name="Calcs" sheetId="11" state="hidden" r:id="rId5"/>
    <sheet name="Project Summary" sheetId="5" r:id="rId6"/>
    <sheet name="Updated EUL" sheetId="17" state="hidden" r:id="rId7"/>
    <sheet name="Version Log" sheetId="15" state="hidden" r:id="rId8"/>
    <sheet name="Controls Table" sheetId="4" state="hidden" r:id="rId9"/>
  </sheets>
  <definedNames>
    <definedName name="_xlnm._FilterDatabase" localSheetId="3" hidden="1">'Fixture Tables'!$D$8:$D$3095</definedName>
    <definedName name="A">'Fixture Tables'!$E$44:$E$58</definedName>
    <definedName name="ALamps">'Fixture Tables'!$O$12:$O$13</definedName>
    <definedName name="BaselineFixtureType">'Fixture Tables'!$I$9:$I$36</definedName>
    <definedName name="BayNew">'Fixture Tables'!$O$32:$O$37</definedName>
    <definedName name="BayRetro">'Fixture Tables'!$O$32:$O$37</definedName>
    <definedName name="Bollard">'Fixture Tables'!$G$3071:$G$3095</definedName>
    <definedName name="Bollards">'Fixture Tables'!$O$53</definedName>
    <definedName name="Candela">'Fixture Tables'!$E$39:$E$43</definedName>
    <definedName name="DirectLamps">'Fixture Tables'!$O$9:$O$11</definedName>
    <definedName name="Down19">'Fixture Tables'!$E$1713:$E$1727</definedName>
    <definedName name="Down20">'Fixture Tables'!$E$1728:$E$1748</definedName>
    <definedName name="Downlight">'Fixture Tables'!$O$39:$O$40</definedName>
    <definedName name="Exit">'Fixture Tables'!$D$3381:$D$3386</definedName>
    <definedName name="ExitLED">'Fixture Tables'!$E$1387:$E$1397</definedName>
    <definedName name="ExitMeasure">'Fixture Tables'!$O$38</definedName>
    <definedName name="_xlnm.Extract" localSheetId="3">'Fixture Tables'!$R$8</definedName>
    <definedName name="Flood125">'Fixture Tables'!$E$1497:$E$1712</definedName>
    <definedName name="Flood25">'Fixture Tables'!$E$1417:$E$1451</definedName>
    <definedName name="Flood70">'Fixture Tables'!$E$1452:$E$1496</definedName>
    <definedName name="FloodLamp">'Fixture Tables'!$O$29:$O$31</definedName>
    <definedName name="FluorescentT121">'Fixture Tables'!$D$3283:$D$3291</definedName>
    <definedName name="FluorescentT122">'Fixture Tables'!$D$3274:$D$3282</definedName>
    <definedName name="FluorescentT123">'Fixture Tables'!$D$3265:$D$3273</definedName>
    <definedName name="FluorescentT124">'Fixture Tables'!$D$3256:$D$3264</definedName>
    <definedName name="FluorescentT51">'Fixture Tables'!$D$3354:$D$3356</definedName>
    <definedName name="FluorescentT510">'Fixture Tables'!$D$3337:$D$3338</definedName>
    <definedName name="FluorescentT512">'Fixture Tables'!$D$3335:$D$3336</definedName>
    <definedName name="FluorescentT52">'Fixture Tables'!$D$3351:$D$3353</definedName>
    <definedName name="FluorescentT53">'Fixture Tables'!$D$3348:$D$3350</definedName>
    <definedName name="FluorescentT54">'Fixture Tables'!$D$3345:$D$3347</definedName>
    <definedName name="FluorescentT55">'Fixture Tables'!$D$3343:$D$3344</definedName>
    <definedName name="FluorescentT56">'Fixture Tables'!$D$3341:$D$3342</definedName>
    <definedName name="FluorescentT58">'Fixture Tables'!$D$3339:$D$3340</definedName>
    <definedName name="FluorescentT81">'Fixture Tables'!$D$3328:$D$3334</definedName>
    <definedName name="FluorescentT810">'Fixture Tables'!$D$3295:$D$3297</definedName>
    <definedName name="FluorescentT812">'Fixture Tables'!$D$3292:$D$3294</definedName>
    <definedName name="FluorescentT82">'Fixture Tables'!$D$3321:$D$3327</definedName>
    <definedName name="FluorescentT83">'Fixture Tables'!$D$3314:$D$3320</definedName>
    <definedName name="FluorescentT84">'Fixture Tables'!$D$3307:$D$3313</definedName>
    <definedName name="FluorescentT85">'Fixture Tables'!$D$3304:$D$3306</definedName>
    <definedName name="FluorescentT86">'Fixture Tables'!$D$3301:$D$3303</definedName>
    <definedName name="FluorescentT88">'Fixture Tables'!$D$3298:$D$3300</definedName>
    <definedName name="HalogenIncandescentCFL">'Fixture Tables'!$D$3106:$D$3255</definedName>
    <definedName name="Highbay100">'Fixture Tables'!$E$890:$E$930</definedName>
    <definedName name="Highbay100controls">'Fixture Tables'!$E$2581:$E$2621</definedName>
    <definedName name="Highbay125">'Fixture Tables'!$E$931:$E$1105</definedName>
    <definedName name="Highbay125controls">'Fixture Tables'!$E$2622:$E$2796</definedName>
    <definedName name="Highbay85">'Fixture Tables'!$E$825:$E$889</definedName>
    <definedName name="Highbay85controls">'Fixture Tables'!$E$2531:$E$2580</definedName>
    <definedName name="HPS">'Fixture Tables'!$D$3370:$D$3380</definedName>
    <definedName name="i175W">'Fixture Tables'!$E$2800:$E$2804</definedName>
    <definedName name="I250W">'Fixture Tables'!$E$2805:$E$2806</definedName>
    <definedName name="Induction">'Fixture Tables'!$O$47:$O$48</definedName>
    <definedName name="InductionBase">'Fixture Tables'!$D$3099:$D$3105</definedName>
    <definedName name="L12W">'Fixture Tables'!$E$18:$E$23</definedName>
    <definedName name="L15W">'Fixture Tables'!$G$24:$G$38</definedName>
    <definedName name="L28W25W">'Fixture Tables'!$E$2797:$E$2798</definedName>
    <definedName name="L47W">'Fixture Tables'!$E$2799</definedName>
    <definedName name="L9W">'Fixture Tables'!$E$9:$E$17</definedName>
    <definedName name="Measures" localSheetId="1">Table5[Measure List]</definedName>
    <definedName name="Measures">Table5[Measure List]</definedName>
    <definedName name="MH">'Fixture Tables'!$D$3357:$D$3369</definedName>
    <definedName name="Mogul100">'Fixture Tables'!$E$183:$E$218</definedName>
    <definedName name="Mogul110">'Fixture Tables'!$E$219:$E$308</definedName>
    <definedName name="Mogul75">'Fixture Tables'!$E$128:$E$182</definedName>
    <definedName name="MogulLamp">'Fixture Tables'!$O$20:$O$22</definedName>
    <definedName name="PLRet10">'Fixture Tables'!$E$1406:$E$1416</definedName>
    <definedName name="PLRet9">'Fixture Tables'!$E$1398:$E$1405</definedName>
    <definedName name="PLRetro">'Fixture Tables'!$O$41:$O$42</definedName>
    <definedName name="Pole">'Fixture Tables'!$O$51:$O$52</definedName>
    <definedName name="Pole74">'Fixture Tables'!$E$2953:$E$2987</definedName>
    <definedName name="Pole75">'Fixture Tables'!$E$2988:$E$3070</definedName>
    <definedName name="RWLamp">'Fixture Tables'!$O$45:$O$46</definedName>
    <definedName name="T1x4">'Fixture Tables'!$E$653:$E$738</definedName>
    <definedName name="T1x4controls">'Fixture Tables'!$E$739:$E$824</definedName>
    <definedName name="T2A">'Fixture Tables'!$E$75:$E$81</definedName>
    <definedName name="T2B">'Fixture Tables'!$E$98:$E$104</definedName>
    <definedName name="T2C">'Fixture Tables'!$E$121:$E$127</definedName>
    <definedName name="T2x2">'Fixture Tables'!$G$481:$G$566</definedName>
    <definedName name="T2x2controls">'Fixture Tables'!$E$567:$E$652</definedName>
    <definedName name="T2x4">'Fixture Tables'!$E$309:$E$394</definedName>
    <definedName name="T2x4controls">'Fixture Tables'!$E$395:$E$480</definedName>
    <definedName name="T4A">'Fixture Tables'!$E$59:$E$74</definedName>
    <definedName name="T4B">'Fixture Tables'!$E$82:$E$97</definedName>
    <definedName name="T4C">'Fixture Tables'!$E$105:$E$120</definedName>
    <definedName name="TLED">'Fixture Tables'!$O$14:$O$19</definedName>
    <definedName name="TrofferNew">'Fixture Tables'!$O$23:$O$28</definedName>
    <definedName name="TrofferRetro">'Fixture Tables'!$O$23:$O$28</definedName>
    <definedName name="Variants" localSheetId="1">Table6[Variant List]</definedName>
    <definedName name="Variants">Table6[Variant List]</definedName>
    <definedName name="Wall">'Fixture Tables'!$O$49:$O$50</definedName>
    <definedName name="Wall49">'Fixture Tables'!$E$2807:$E$2851</definedName>
    <definedName name="Wall50">'Fixture Tables'!$G$2852:$G$2952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4" l="1"/>
  <c r="D1106" i="3"/>
  <c r="F1106" i="3" s="1"/>
  <c r="G1106" i="3"/>
  <c r="D1107" i="3"/>
  <c r="F1107" i="3" s="1"/>
  <c r="G1107" i="3"/>
  <c r="D1108" i="3"/>
  <c r="F1108" i="3" s="1"/>
  <c r="G1108" i="3"/>
  <c r="D1109" i="3"/>
  <c r="F1109" i="3" s="1"/>
  <c r="G1109" i="3"/>
  <c r="D1110" i="3"/>
  <c r="F1110" i="3" s="1"/>
  <c r="G1110" i="3"/>
  <c r="D1111" i="3"/>
  <c r="F1111" i="3" s="1"/>
  <c r="G1111" i="3"/>
  <c r="D1112" i="3"/>
  <c r="F1112" i="3" s="1"/>
  <c r="G1112" i="3"/>
  <c r="D1113" i="3"/>
  <c r="F1113" i="3" s="1"/>
  <c r="G1113" i="3"/>
  <c r="D1114" i="3"/>
  <c r="F1114" i="3" s="1"/>
  <c r="G1114" i="3"/>
  <c r="D1115" i="3"/>
  <c r="F1115" i="3" s="1"/>
  <c r="G1115" i="3"/>
  <c r="D1116" i="3"/>
  <c r="F1116" i="3" s="1"/>
  <c r="G1116" i="3"/>
  <c r="D1117" i="3"/>
  <c r="F1117" i="3" s="1"/>
  <c r="G1117" i="3"/>
  <c r="D1118" i="3"/>
  <c r="F1118" i="3" s="1"/>
  <c r="G1118" i="3"/>
  <c r="D1119" i="3"/>
  <c r="F1119" i="3" s="1"/>
  <c r="G1119" i="3"/>
  <c r="D1120" i="3"/>
  <c r="F1120" i="3" s="1"/>
  <c r="G1120" i="3"/>
  <c r="D825" i="3"/>
  <c r="F825" i="3" s="1"/>
  <c r="G825" i="3"/>
  <c r="D826" i="3"/>
  <c r="F826" i="3" s="1"/>
  <c r="G826" i="3"/>
  <c r="D827" i="3"/>
  <c r="F827" i="3" s="1"/>
  <c r="G827" i="3"/>
  <c r="D828" i="3"/>
  <c r="F828" i="3" s="1"/>
  <c r="G828" i="3"/>
  <c r="D829" i="3"/>
  <c r="F829" i="3" s="1"/>
  <c r="G829" i="3"/>
  <c r="D830" i="3"/>
  <c r="F830" i="3" s="1"/>
  <c r="G830" i="3"/>
  <c r="D831" i="3"/>
  <c r="F831" i="3" s="1"/>
  <c r="G831" i="3"/>
  <c r="D832" i="3"/>
  <c r="F832" i="3" s="1"/>
  <c r="G832" i="3"/>
  <c r="D833" i="3"/>
  <c r="F833" i="3" s="1"/>
  <c r="G833" i="3"/>
  <c r="D834" i="3"/>
  <c r="F834" i="3" s="1"/>
  <c r="G834" i="3"/>
  <c r="D835" i="3"/>
  <c r="F835" i="3" s="1"/>
  <c r="G835" i="3"/>
  <c r="D836" i="3"/>
  <c r="F836" i="3" s="1"/>
  <c r="G836" i="3"/>
  <c r="D837" i="3"/>
  <c r="F837" i="3" s="1"/>
  <c r="G837" i="3"/>
  <c r="D838" i="3"/>
  <c r="F838" i="3" s="1"/>
  <c r="G838" i="3"/>
  <c r="D839" i="3"/>
  <c r="F839" i="3" s="1"/>
  <c r="G839" i="3"/>
  <c r="B9" i="11" l="1"/>
  <c r="O83" i="11"/>
  <c r="M83" i="11"/>
  <c r="U83" i="11" s="1"/>
  <c r="T83" i="14" s="1"/>
  <c r="K83" i="11"/>
  <c r="L83" i="11" s="1"/>
  <c r="J83" i="11"/>
  <c r="I83" i="11"/>
  <c r="H83" i="11"/>
  <c r="G83" i="11"/>
  <c r="F83" i="11"/>
  <c r="E83" i="11"/>
  <c r="R83" i="11" s="1"/>
  <c r="L83" i="14" s="1"/>
  <c r="D83" i="11"/>
  <c r="C83" i="11"/>
  <c r="B83" i="11"/>
  <c r="A83" i="11"/>
  <c r="O82" i="11"/>
  <c r="M82" i="11"/>
  <c r="U82" i="11" s="1"/>
  <c r="T82" i="14" s="1"/>
  <c r="K82" i="11"/>
  <c r="L82" i="11" s="1"/>
  <c r="J82" i="11"/>
  <c r="I82" i="11"/>
  <c r="H82" i="11"/>
  <c r="G82" i="11"/>
  <c r="F82" i="11"/>
  <c r="E82" i="11"/>
  <c r="R82" i="11" s="1"/>
  <c r="L82" i="14" s="1"/>
  <c r="D82" i="11"/>
  <c r="C82" i="11"/>
  <c r="B82" i="11"/>
  <c r="A82" i="11"/>
  <c r="O81" i="11"/>
  <c r="M81" i="11"/>
  <c r="N81" i="11" s="1"/>
  <c r="K81" i="11"/>
  <c r="L81" i="11" s="1"/>
  <c r="J81" i="11"/>
  <c r="I81" i="11"/>
  <c r="H81" i="11"/>
  <c r="G81" i="11"/>
  <c r="F81" i="11"/>
  <c r="E81" i="11"/>
  <c r="R81" i="11" s="1"/>
  <c r="L81" i="14" s="1"/>
  <c r="D81" i="11"/>
  <c r="C81" i="11"/>
  <c r="B81" i="11"/>
  <c r="A81" i="11"/>
  <c r="O80" i="11"/>
  <c r="M80" i="11"/>
  <c r="N80" i="11" s="1"/>
  <c r="K80" i="11"/>
  <c r="L80" i="11" s="1"/>
  <c r="J80" i="11"/>
  <c r="I80" i="11"/>
  <c r="H80" i="11"/>
  <c r="G80" i="11"/>
  <c r="F80" i="11"/>
  <c r="E80" i="11"/>
  <c r="R80" i="11" s="1"/>
  <c r="L80" i="14" s="1"/>
  <c r="D80" i="11"/>
  <c r="C80" i="11"/>
  <c r="B80" i="11"/>
  <c r="A80" i="11"/>
  <c r="O79" i="11"/>
  <c r="M79" i="11"/>
  <c r="U79" i="11" s="1"/>
  <c r="T79" i="14" s="1"/>
  <c r="K79" i="11"/>
  <c r="L79" i="11" s="1"/>
  <c r="J79" i="11"/>
  <c r="I79" i="11"/>
  <c r="H79" i="11"/>
  <c r="G79" i="11"/>
  <c r="F79" i="11"/>
  <c r="E79" i="11"/>
  <c r="R79" i="11" s="1"/>
  <c r="L79" i="14" s="1"/>
  <c r="D79" i="11"/>
  <c r="C79" i="11"/>
  <c r="B79" i="11"/>
  <c r="A79" i="11"/>
  <c r="O78" i="11"/>
  <c r="M78" i="11"/>
  <c r="U78" i="11" s="1"/>
  <c r="T78" i="14" s="1"/>
  <c r="K78" i="11"/>
  <c r="L78" i="11" s="1"/>
  <c r="J78" i="11"/>
  <c r="I78" i="11"/>
  <c r="H78" i="11"/>
  <c r="G78" i="11"/>
  <c r="F78" i="11"/>
  <c r="E78" i="11"/>
  <c r="R78" i="11" s="1"/>
  <c r="L78" i="14" s="1"/>
  <c r="D78" i="11"/>
  <c r="C78" i="11"/>
  <c r="B78" i="11"/>
  <c r="A78" i="11"/>
  <c r="O77" i="11"/>
  <c r="M77" i="11"/>
  <c r="U77" i="11" s="1"/>
  <c r="T77" i="14" s="1"/>
  <c r="K77" i="11"/>
  <c r="L77" i="11" s="1"/>
  <c r="J77" i="11"/>
  <c r="I77" i="11"/>
  <c r="H77" i="11"/>
  <c r="G77" i="11"/>
  <c r="F77" i="11"/>
  <c r="E77" i="11"/>
  <c r="R77" i="11" s="1"/>
  <c r="L77" i="14" s="1"/>
  <c r="D77" i="11"/>
  <c r="C77" i="11"/>
  <c r="B77" i="11"/>
  <c r="A77" i="11"/>
  <c r="O76" i="11"/>
  <c r="M76" i="11"/>
  <c r="U76" i="11" s="1"/>
  <c r="T76" i="14" s="1"/>
  <c r="K76" i="11"/>
  <c r="L76" i="11" s="1"/>
  <c r="J76" i="11"/>
  <c r="I76" i="11"/>
  <c r="H76" i="11"/>
  <c r="G76" i="11"/>
  <c r="F76" i="11"/>
  <c r="E76" i="11"/>
  <c r="R76" i="11" s="1"/>
  <c r="L76" i="14" s="1"/>
  <c r="D76" i="11"/>
  <c r="C76" i="11"/>
  <c r="B76" i="11"/>
  <c r="A76" i="11"/>
  <c r="O75" i="11"/>
  <c r="M75" i="11"/>
  <c r="U75" i="11" s="1"/>
  <c r="T75" i="14" s="1"/>
  <c r="K75" i="11"/>
  <c r="L75" i="11" s="1"/>
  <c r="J75" i="11"/>
  <c r="I75" i="11"/>
  <c r="H75" i="11"/>
  <c r="G75" i="11"/>
  <c r="F75" i="11"/>
  <c r="E75" i="11"/>
  <c r="R75" i="11" s="1"/>
  <c r="L75" i="14" s="1"/>
  <c r="D75" i="11"/>
  <c r="C75" i="11"/>
  <c r="B75" i="11"/>
  <c r="A75" i="11"/>
  <c r="O74" i="11"/>
  <c r="M74" i="11"/>
  <c r="U74" i="11" s="1"/>
  <c r="T74" i="14" s="1"/>
  <c r="K74" i="11"/>
  <c r="L74" i="11" s="1"/>
  <c r="J74" i="11"/>
  <c r="I74" i="11"/>
  <c r="H74" i="11"/>
  <c r="G74" i="11"/>
  <c r="F74" i="11"/>
  <c r="E74" i="11"/>
  <c r="R74" i="11" s="1"/>
  <c r="L74" i="14" s="1"/>
  <c r="D74" i="11"/>
  <c r="C74" i="11"/>
  <c r="B74" i="11"/>
  <c r="A74" i="11"/>
  <c r="R84" i="14"/>
  <c r="Q84" i="14"/>
  <c r="P84" i="14"/>
  <c r="R83" i="14"/>
  <c r="Q83" i="14"/>
  <c r="P83" i="14"/>
  <c r="R82" i="14"/>
  <c r="Q82" i="14"/>
  <c r="P82" i="14"/>
  <c r="R81" i="14"/>
  <c r="Q81" i="14"/>
  <c r="P81" i="14"/>
  <c r="R80" i="14"/>
  <c r="Q80" i="14"/>
  <c r="P80" i="14"/>
  <c r="R79" i="14"/>
  <c r="Q79" i="14"/>
  <c r="P79" i="14"/>
  <c r="R78" i="14"/>
  <c r="Q78" i="14"/>
  <c r="P78" i="14"/>
  <c r="R77" i="14"/>
  <c r="Q77" i="14"/>
  <c r="P77" i="14"/>
  <c r="R76" i="14"/>
  <c r="Q76" i="14"/>
  <c r="P76" i="14"/>
  <c r="R75" i="14"/>
  <c r="Q75" i="14"/>
  <c r="P75" i="14"/>
  <c r="R74" i="14"/>
  <c r="Q74" i="14"/>
  <c r="P74" i="14"/>
  <c r="P76" i="11" l="1"/>
  <c r="N77" i="11"/>
  <c r="N79" i="11"/>
  <c r="S79" i="11" s="1"/>
  <c r="N78" i="11"/>
  <c r="S78" i="11" s="1"/>
  <c r="P74" i="11"/>
  <c r="P79" i="11"/>
  <c r="P82" i="11"/>
  <c r="P78" i="11"/>
  <c r="P80" i="11"/>
  <c r="S80" i="11"/>
  <c r="N83" i="11"/>
  <c r="S83" i="11" s="1"/>
  <c r="N74" i="11"/>
  <c r="S74" i="11" s="1"/>
  <c r="P75" i="11"/>
  <c r="N75" i="11"/>
  <c r="S75" i="11" s="1"/>
  <c r="P77" i="11"/>
  <c r="S77" i="11"/>
  <c r="N82" i="11"/>
  <c r="S82" i="11" s="1"/>
  <c r="P83" i="11"/>
  <c r="P81" i="11"/>
  <c r="S81" i="11"/>
  <c r="U80" i="11"/>
  <c r="T80" i="14" s="1"/>
  <c r="N76" i="11"/>
  <c r="S76" i="11" s="1"/>
  <c r="U81" i="11"/>
  <c r="T81" i="14" s="1"/>
  <c r="R33" i="14"/>
  <c r="R34" i="14"/>
  <c r="R35" i="14"/>
  <c r="R36" i="14"/>
  <c r="R37" i="14"/>
  <c r="R38" i="14"/>
  <c r="R39" i="14"/>
  <c r="R40" i="14"/>
  <c r="R41" i="14"/>
  <c r="R42" i="14"/>
  <c r="R43" i="14"/>
  <c r="R44" i="14"/>
  <c r="R45" i="14"/>
  <c r="R46" i="14"/>
  <c r="R47" i="14"/>
  <c r="R48" i="14"/>
  <c r="R49" i="14"/>
  <c r="R50" i="14"/>
  <c r="R51" i="14"/>
  <c r="R52" i="14"/>
  <c r="R53" i="14"/>
  <c r="R54" i="14"/>
  <c r="R55" i="14"/>
  <c r="R56" i="14"/>
  <c r="R57" i="14"/>
  <c r="R58" i="14"/>
  <c r="R59" i="14"/>
  <c r="R60" i="14"/>
  <c r="R61" i="14"/>
  <c r="R62" i="14"/>
  <c r="R63" i="14"/>
  <c r="R64" i="14"/>
  <c r="O58" i="14"/>
  <c r="O59" i="14"/>
  <c r="O60" i="14"/>
  <c r="O42" i="14"/>
  <c r="O43" i="14"/>
  <c r="T55" i="11"/>
  <c r="R55" i="11"/>
  <c r="Z55" i="11" s="1"/>
  <c r="T55" i="14" s="1"/>
  <c r="P55" i="11"/>
  <c r="Q55" i="11" s="1"/>
  <c r="O55" i="11"/>
  <c r="L55" i="11"/>
  <c r="J55" i="11"/>
  <c r="K55" i="11" s="1"/>
  <c r="H55" i="11"/>
  <c r="I55" i="11" s="1"/>
  <c r="G55" i="11"/>
  <c r="F55" i="11"/>
  <c r="C55" i="11"/>
  <c r="A55" i="11"/>
  <c r="B55" i="11" s="1"/>
  <c r="T54" i="11"/>
  <c r="R54" i="11"/>
  <c r="Z54" i="11" s="1"/>
  <c r="T54" i="14" s="1"/>
  <c r="P54" i="11"/>
  <c r="Q54" i="11" s="1"/>
  <c r="O54" i="11"/>
  <c r="L54" i="11"/>
  <c r="J54" i="11"/>
  <c r="K54" i="11" s="1"/>
  <c r="H54" i="11"/>
  <c r="I54" i="11" s="1"/>
  <c r="G54" i="11"/>
  <c r="F54" i="11"/>
  <c r="C54" i="11"/>
  <c r="A54" i="11"/>
  <c r="B54" i="11" s="1"/>
  <c r="T53" i="11"/>
  <c r="R53" i="11"/>
  <c r="Z53" i="11" s="1"/>
  <c r="T53" i="14" s="1"/>
  <c r="P53" i="11"/>
  <c r="Q53" i="11" s="1"/>
  <c r="O53" i="11"/>
  <c r="L53" i="11"/>
  <c r="J53" i="11"/>
  <c r="K53" i="11" s="1"/>
  <c r="H53" i="11"/>
  <c r="I53" i="11" s="1"/>
  <c r="G53" i="11"/>
  <c r="F53" i="11"/>
  <c r="C53" i="11"/>
  <c r="A53" i="11"/>
  <c r="B53" i="11" s="1"/>
  <c r="T52" i="11"/>
  <c r="R52" i="11"/>
  <c r="Z52" i="11" s="1"/>
  <c r="T52" i="14" s="1"/>
  <c r="P52" i="11"/>
  <c r="Q52" i="11" s="1"/>
  <c r="O52" i="11"/>
  <c r="L52" i="11"/>
  <c r="J52" i="11"/>
  <c r="K52" i="11" s="1"/>
  <c r="H52" i="11"/>
  <c r="I52" i="11" s="1"/>
  <c r="G52" i="11"/>
  <c r="F52" i="11"/>
  <c r="C52" i="11"/>
  <c r="A52" i="11"/>
  <c r="B52" i="11" s="1"/>
  <c r="T51" i="11"/>
  <c r="R51" i="11"/>
  <c r="Z51" i="11" s="1"/>
  <c r="T51" i="14" s="1"/>
  <c r="P51" i="11"/>
  <c r="Q51" i="11" s="1"/>
  <c r="O51" i="11"/>
  <c r="L51" i="11"/>
  <c r="J51" i="11"/>
  <c r="K51" i="11" s="1"/>
  <c r="H51" i="11"/>
  <c r="I51" i="11" s="1"/>
  <c r="G51" i="11"/>
  <c r="F51" i="11"/>
  <c r="C51" i="11"/>
  <c r="A51" i="11"/>
  <c r="B51" i="11" s="1"/>
  <c r="T50" i="11"/>
  <c r="R50" i="11"/>
  <c r="Z50" i="11" s="1"/>
  <c r="T50" i="14" s="1"/>
  <c r="P50" i="11"/>
  <c r="Q50" i="11" s="1"/>
  <c r="O50" i="11"/>
  <c r="L50" i="11"/>
  <c r="J50" i="11"/>
  <c r="K50" i="11" s="1"/>
  <c r="H50" i="11"/>
  <c r="I50" i="11" s="1"/>
  <c r="G50" i="11"/>
  <c r="F50" i="11"/>
  <c r="C50" i="11"/>
  <c r="A50" i="11"/>
  <c r="B50" i="11" s="1"/>
  <c r="T49" i="11"/>
  <c r="R49" i="11"/>
  <c r="Z49" i="11" s="1"/>
  <c r="T49" i="14" s="1"/>
  <c r="P49" i="11"/>
  <c r="Q49" i="11" s="1"/>
  <c r="O49" i="11"/>
  <c r="L49" i="11"/>
  <c r="J49" i="11"/>
  <c r="K49" i="11" s="1"/>
  <c r="H49" i="11"/>
  <c r="I49" i="11" s="1"/>
  <c r="G49" i="11"/>
  <c r="F49" i="11"/>
  <c r="C49" i="11"/>
  <c r="A49" i="11"/>
  <c r="B49" i="11" s="1"/>
  <c r="T48" i="11"/>
  <c r="R48" i="11"/>
  <c r="Z48" i="11" s="1"/>
  <c r="T48" i="14" s="1"/>
  <c r="P48" i="11"/>
  <c r="Q48" i="11" s="1"/>
  <c r="O48" i="11"/>
  <c r="L48" i="11"/>
  <c r="J48" i="11"/>
  <c r="K48" i="11" s="1"/>
  <c r="H48" i="11"/>
  <c r="I48" i="11" s="1"/>
  <c r="G48" i="11"/>
  <c r="F48" i="11"/>
  <c r="C48" i="11"/>
  <c r="A48" i="11"/>
  <c r="B48" i="11" s="1"/>
  <c r="T47" i="11"/>
  <c r="R47" i="11"/>
  <c r="Z47" i="11" s="1"/>
  <c r="T47" i="14" s="1"/>
  <c r="P47" i="11"/>
  <c r="Q47" i="11" s="1"/>
  <c r="O47" i="11"/>
  <c r="L47" i="11"/>
  <c r="J47" i="11"/>
  <c r="K47" i="11" s="1"/>
  <c r="H47" i="11"/>
  <c r="I47" i="11" s="1"/>
  <c r="G47" i="11"/>
  <c r="F47" i="11"/>
  <c r="C47" i="11"/>
  <c r="A47" i="11"/>
  <c r="B47" i="11" s="1"/>
  <c r="T46" i="11"/>
  <c r="R46" i="11"/>
  <c r="Z46" i="11" s="1"/>
  <c r="T46" i="14" s="1"/>
  <c r="P46" i="11"/>
  <c r="Q46" i="11" s="1"/>
  <c r="O46" i="11"/>
  <c r="L46" i="11"/>
  <c r="J46" i="11"/>
  <c r="K46" i="11" s="1"/>
  <c r="H46" i="11"/>
  <c r="I46" i="11" s="1"/>
  <c r="G46" i="11"/>
  <c r="F46" i="11"/>
  <c r="C46" i="11"/>
  <c r="A46" i="11"/>
  <c r="B46" i="11" s="1"/>
  <c r="T45" i="11"/>
  <c r="R45" i="11"/>
  <c r="Z45" i="11" s="1"/>
  <c r="T45" i="14" s="1"/>
  <c r="P45" i="11"/>
  <c r="Q45" i="11" s="1"/>
  <c r="O45" i="11"/>
  <c r="L45" i="11"/>
  <c r="J45" i="11"/>
  <c r="K45" i="11" s="1"/>
  <c r="H45" i="11"/>
  <c r="I45" i="11" s="1"/>
  <c r="G45" i="11"/>
  <c r="F45" i="11"/>
  <c r="C45" i="11"/>
  <c r="A45" i="11"/>
  <c r="B45" i="11" s="1"/>
  <c r="S46" i="11" l="1"/>
  <c r="N51" i="11"/>
  <c r="J51" i="14" s="1"/>
  <c r="N55" i="11"/>
  <c r="J55" i="14" s="1"/>
  <c r="N47" i="11"/>
  <c r="J47" i="14" s="1"/>
  <c r="W49" i="11"/>
  <c r="Q49" i="14" s="1"/>
  <c r="W53" i="11"/>
  <c r="Q53" i="14" s="1"/>
  <c r="W45" i="11"/>
  <c r="Q45" i="14" s="1"/>
  <c r="S45" i="11"/>
  <c r="W48" i="11"/>
  <c r="Q48" i="14" s="1"/>
  <c r="S49" i="11"/>
  <c r="S53" i="11"/>
  <c r="W50" i="11"/>
  <c r="Q50" i="14" s="1"/>
  <c r="W52" i="11"/>
  <c r="Q52" i="14" s="1"/>
  <c r="W54" i="11"/>
  <c r="Q54" i="14" s="1"/>
  <c r="N49" i="11"/>
  <c r="J49" i="14" s="1"/>
  <c r="W55" i="11"/>
  <c r="Q55" i="14" s="1"/>
  <c r="S48" i="11"/>
  <c r="S52" i="11"/>
  <c r="W47" i="11"/>
  <c r="Q47" i="14" s="1"/>
  <c r="S47" i="11"/>
  <c r="S51" i="11"/>
  <c r="S55" i="11"/>
  <c r="N45" i="11"/>
  <c r="J45" i="14" s="1"/>
  <c r="W51" i="11"/>
  <c r="Q51" i="14" s="1"/>
  <c r="N53" i="11"/>
  <c r="J53" i="14" s="1"/>
  <c r="W46" i="11"/>
  <c r="Q46" i="14" s="1"/>
  <c r="S50" i="11"/>
  <c r="S54" i="11"/>
  <c r="E47" i="11"/>
  <c r="C47" i="14" s="1"/>
  <c r="E51" i="11"/>
  <c r="C51" i="14" s="1"/>
  <c r="E55" i="11"/>
  <c r="C55" i="14" s="1"/>
  <c r="E46" i="11"/>
  <c r="C46" i="14" s="1"/>
  <c r="E50" i="11"/>
  <c r="C50" i="14" s="1"/>
  <c r="E54" i="11"/>
  <c r="C54" i="14" s="1"/>
  <c r="E48" i="11"/>
  <c r="C48" i="14" s="1"/>
  <c r="E52" i="11"/>
  <c r="C52" i="14" s="1"/>
  <c r="E45" i="11"/>
  <c r="C45" i="14" s="1"/>
  <c r="E49" i="11"/>
  <c r="C49" i="14" s="1"/>
  <c r="E53" i="11"/>
  <c r="C53" i="14" s="1"/>
  <c r="N46" i="11"/>
  <c r="J46" i="14" s="1"/>
  <c r="N48" i="11"/>
  <c r="J48" i="14" s="1"/>
  <c r="N50" i="11"/>
  <c r="J50" i="14" s="1"/>
  <c r="N52" i="11"/>
  <c r="J52" i="14" s="1"/>
  <c r="N54" i="11"/>
  <c r="J54" i="14" s="1"/>
  <c r="R89" i="14"/>
  <c r="R90" i="14"/>
  <c r="R91" i="14"/>
  <c r="Q89" i="14"/>
  <c r="Q90" i="14"/>
  <c r="Q91" i="14"/>
  <c r="P85" i="14"/>
  <c r="P86" i="14"/>
  <c r="P87" i="14"/>
  <c r="P88" i="14"/>
  <c r="P89" i="14"/>
  <c r="P90" i="14"/>
  <c r="P91" i="14"/>
  <c r="O91" i="11"/>
  <c r="M91" i="11"/>
  <c r="U91" i="11" s="1"/>
  <c r="T91" i="14" s="1"/>
  <c r="K91" i="11"/>
  <c r="L91" i="11" s="1"/>
  <c r="J91" i="11"/>
  <c r="I91" i="11"/>
  <c r="H91" i="11"/>
  <c r="G91" i="11"/>
  <c r="F91" i="11"/>
  <c r="E91" i="11"/>
  <c r="R91" i="11" s="1"/>
  <c r="L91" i="14" s="1"/>
  <c r="D91" i="11"/>
  <c r="C91" i="11"/>
  <c r="B91" i="11"/>
  <c r="A91" i="11"/>
  <c r="O90" i="11"/>
  <c r="M90" i="11"/>
  <c r="U90" i="11" s="1"/>
  <c r="T90" i="14" s="1"/>
  <c r="K90" i="11"/>
  <c r="L90" i="11" s="1"/>
  <c r="J90" i="11"/>
  <c r="I90" i="11"/>
  <c r="H90" i="11"/>
  <c r="G90" i="11"/>
  <c r="F90" i="11"/>
  <c r="E90" i="11"/>
  <c r="R90" i="11" s="1"/>
  <c r="L90" i="14" s="1"/>
  <c r="D90" i="11"/>
  <c r="C90" i="11"/>
  <c r="B90" i="11"/>
  <c r="A90" i="11"/>
  <c r="O89" i="11"/>
  <c r="M89" i="11"/>
  <c r="N89" i="11" s="1"/>
  <c r="K89" i="11"/>
  <c r="L89" i="11" s="1"/>
  <c r="J89" i="11"/>
  <c r="I89" i="11"/>
  <c r="H89" i="11"/>
  <c r="G89" i="11"/>
  <c r="F89" i="11"/>
  <c r="E89" i="11"/>
  <c r="R89" i="11" s="1"/>
  <c r="L89" i="14" s="1"/>
  <c r="D89" i="11"/>
  <c r="C89" i="11"/>
  <c r="B89" i="11"/>
  <c r="A89" i="11"/>
  <c r="P89" i="11" l="1"/>
  <c r="P90" i="11"/>
  <c r="N91" i="11"/>
  <c r="S91" i="11" s="1"/>
  <c r="N90" i="11"/>
  <c r="S90" i="11" s="1"/>
  <c r="P91" i="11"/>
  <c r="S89" i="11"/>
  <c r="U89" i="11"/>
  <c r="T89" i="14" s="1"/>
  <c r="B13" i="14"/>
  <c r="P73" i="14" l="1"/>
  <c r="P92" i="14"/>
  <c r="E3100" i="3" l="1"/>
  <c r="E3101" i="3"/>
  <c r="E3102" i="3"/>
  <c r="E3103" i="3"/>
  <c r="E3104" i="3"/>
  <c r="E3105" i="3"/>
  <c r="E3099" i="3"/>
  <c r="D3067" i="3"/>
  <c r="F3067" i="3" s="1"/>
  <c r="G3067" i="3"/>
  <c r="D3064" i="3"/>
  <c r="F3064" i="3" s="1"/>
  <c r="D3065" i="3"/>
  <c r="F3065" i="3" s="1"/>
  <c r="D3066" i="3"/>
  <c r="F3066" i="3" s="1"/>
  <c r="D3068" i="3"/>
  <c r="F3068" i="3" s="1"/>
  <c r="D3069" i="3"/>
  <c r="F3069" i="3" s="1"/>
  <c r="G3064" i="3"/>
  <c r="G3065" i="3"/>
  <c r="G3066" i="3"/>
  <c r="G3068" i="3"/>
  <c r="G3069" i="3"/>
  <c r="D3070" i="3"/>
  <c r="F3070" i="3" s="1"/>
  <c r="G3070" i="3"/>
  <c r="D9" i="3"/>
  <c r="F9" i="3" s="1"/>
  <c r="D10" i="3"/>
  <c r="F10" i="3" s="1"/>
  <c r="D11" i="3"/>
  <c r="F11" i="3" s="1"/>
  <c r="D12" i="3"/>
  <c r="F12" i="3" s="1"/>
  <c r="D13" i="3"/>
  <c r="F13" i="3" s="1"/>
  <c r="D14" i="3"/>
  <c r="F14" i="3" s="1"/>
  <c r="D15" i="3"/>
  <c r="F15" i="3" s="1"/>
  <c r="D16" i="3"/>
  <c r="F16" i="3" s="1"/>
  <c r="D17" i="3"/>
  <c r="F17" i="3" s="1"/>
  <c r="D18" i="3"/>
  <c r="F18" i="3" s="1"/>
  <c r="D19" i="3"/>
  <c r="F19" i="3" s="1"/>
  <c r="D20" i="3"/>
  <c r="F20" i="3" s="1"/>
  <c r="D21" i="3"/>
  <c r="F21" i="3" s="1"/>
  <c r="D22" i="3"/>
  <c r="F22" i="3" s="1"/>
  <c r="D23" i="3"/>
  <c r="F23" i="3" s="1"/>
  <c r="D24" i="3"/>
  <c r="F24" i="3" s="1"/>
  <c r="D25" i="3"/>
  <c r="D26" i="3"/>
  <c r="F26" i="3" s="1"/>
  <c r="D27" i="3"/>
  <c r="F27" i="3" s="1"/>
  <c r="D28" i="3"/>
  <c r="F28" i="3" s="1"/>
  <c r="D29" i="3"/>
  <c r="F29" i="3" s="1"/>
  <c r="D30" i="3"/>
  <c r="F30" i="3" s="1"/>
  <c r="D31" i="3"/>
  <c r="F31" i="3" s="1"/>
  <c r="D32" i="3"/>
  <c r="D33" i="3"/>
  <c r="F33" i="3" s="1"/>
  <c r="D34" i="3"/>
  <c r="F34" i="3" s="1"/>
  <c r="D35" i="3"/>
  <c r="F35" i="3" s="1"/>
  <c r="D36" i="3"/>
  <c r="F36" i="3" s="1"/>
  <c r="D37" i="3"/>
  <c r="D38" i="3"/>
  <c r="F38" i="3" s="1"/>
  <c r="D39" i="3"/>
  <c r="F39" i="3" s="1"/>
  <c r="D40" i="3"/>
  <c r="F40" i="3" s="1"/>
  <c r="D41" i="3"/>
  <c r="D42" i="3"/>
  <c r="F42" i="3" s="1"/>
  <c r="D43" i="3"/>
  <c r="F43" i="3" s="1"/>
  <c r="D44" i="3"/>
  <c r="F44" i="3" s="1"/>
  <c r="D45" i="3"/>
  <c r="F45" i="3" s="1"/>
  <c r="D46" i="3"/>
  <c r="F46" i="3" s="1"/>
  <c r="D47" i="3"/>
  <c r="F47" i="3" s="1"/>
  <c r="D48" i="3"/>
  <c r="F48" i="3" s="1"/>
  <c r="D49" i="3"/>
  <c r="F49" i="3" s="1"/>
  <c r="D50" i="3"/>
  <c r="F50" i="3" s="1"/>
  <c r="D51" i="3"/>
  <c r="F51" i="3" s="1"/>
  <c r="D52" i="3"/>
  <c r="D53" i="3"/>
  <c r="F53" i="3" s="1"/>
  <c r="D54" i="3"/>
  <c r="F54" i="3" s="1"/>
  <c r="D55" i="3"/>
  <c r="F55" i="3" s="1"/>
  <c r="D56" i="3"/>
  <c r="F56" i="3" s="1"/>
  <c r="D57" i="3"/>
  <c r="D58" i="3"/>
  <c r="F58" i="3" s="1"/>
  <c r="D59" i="3"/>
  <c r="F59" i="3" s="1"/>
  <c r="D60" i="3"/>
  <c r="F60" i="3" s="1"/>
  <c r="D61" i="3"/>
  <c r="F61" i="3" s="1"/>
  <c r="D62" i="3"/>
  <c r="F62" i="3" s="1"/>
  <c r="D63" i="3"/>
  <c r="F63" i="3" s="1"/>
  <c r="D64" i="3"/>
  <c r="F64" i="3" s="1"/>
  <c r="D65" i="3"/>
  <c r="F65" i="3" s="1"/>
  <c r="D66" i="3"/>
  <c r="F66" i="3" s="1"/>
  <c r="D67" i="3"/>
  <c r="F67" i="3" s="1"/>
  <c r="D68" i="3"/>
  <c r="F68" i="3" s="1"/>
  <c r="D69" i="3"/>
  <c r="D70" i="3"/>
  <c r="F70" i="3" s="1"/>
  <c r="D71" i="3"/>
  <c r="F71" i="3" s="1"/>
  <c r="D72" i="3"/>
  <c r="F72" i="3" s="1"/>
  <c r="D73" i="3"/>
  <c r="F73" i="3" s="1"/>
  <c r="D74" i="3"/>
  <c r="F74" i="3" s="1"/>
  <c r="D75" i="3"/>
  <c r="F75" i="3" s="1"/>
  <c r="D76" i="3"/>
  <c r="F76" i="3" s="1"/>
  <c r="D77" i="3"/>
  <c r="D78" i="3"/>
  <c r="F78" i="3" s="1"/>
  <c r="D79" i="3"/>
  <c r="F79" i="3" s="1"/>
  <c r="D80" i="3"/>
  <c r="F80" i="3" s="1"/>
  <c r="D81" i="3"/>
  <c r="F81" i="3" s="1"/>
  <c r="D82" i="3"/>
  <c r="F82" i="3" s="1"/>
  <c r="D83" i="3"/>
  <c r="F83" i="3" s="1"/>
  <c r="D84" i="3"/>
  <c r="F84" i="3" s="1"/>
  <c r="D85" i="3"/>
  <c r="F85" i="3" s="1"/>
  <c r="D86" i="3"/>
  <c r="F86" i="3" s="1"/>
  <c r="D87" i="3"/>
  <c r="F87" i="3" s="1"/>
  <c r="D88" i="3"/>
  <c r="F88" i="3" s="1"/>
  <c r="D89" i="3"/>
  <c r="F89" i="3" s="1"/>
  <c r="D90" i="3"/>
  <c r="F90" i="3" s="1"/>
  <c r="D91" i="3"/>
  <c r="F91" i="3" s="1"/>
  <c r="D92" i="3"/>
  <c r="F92" i="3" s="1"/>
  <c r="D93" i="3"/>
  <c r="D94" i="3"/>
  <c r="F94" i="3" s="1"/>
  <c r="D95" i="3"/>
  <c r="F95" i="3" s="1"/>
  <c r="D96" i="3"/>
  <c r="D97" i="3"/>
  <c r="F97" i="3" s="1"/>
  <c r="D98" i="3"/>
  <c r="F98" i="3" s="1"/>
  <c r="D99" i="3"/>
  <c r="F99" i="3" s="1"/>
  <c r="D100" i="3"/>
  <c r="F100" i="3" s="1"/>
  <c r="D101" i="3"/>
  <c r="F101" i="3" s="1"/>
  <c r="D102" i="3"/>
  <c r="F102" i="3" s="1"/>
  <c r="D103" i="3"/>
  <c r="F103" i="3" s="1"/>
  <c r="D104" i="3"/>
  <c r="F104" i="3" s="1"/>
  <c r="D105" i="3"/>
  <c r="D106" i="3"/>
  <c r="F106" i="3" s="1"/>
  <c r="D107" i="3"/>
  <c r="F107" i="3" s="1"/>
  <c r="D108" i="3"/>
  <c r="F108" i="3" s="1"/>
  <c r="D109" i="3"/>
  <c r="F109" i="3" s="1"/>
  <c r="D110" i="3"/>
  <c r="F110" i="3" s="1"/>
  <c r="D111" i="3"/>
  <c r="F111" i="3" s="1"/>
  <c r="D112" i="3"/>
  <c r="F112" i="3" s="1"/>
  <c r="D113" i="3"/>
  <c r="F113" i="3" s="1"/>
  <c r="D114" i="3"/>
  <c r="F114" i="3" s="1"/>
  <c r="D115" i="3"/>
  <c r="F115" i="3" s="1"/>
  <c r="D116" i="3"/>
  <c r="D117" i="3"/>
  <c r="F117" i="3" s="1"/>
  <c r="D118" i="3"/>
  <c r="F118" i="3" s="1"/>
  <c r="D119" i="3"/>
  <c r="F119" i="3" s="1"/>
  <c r="D120" i="3"/>
  <c r="F120" i="3" s="1"/>
  <c r="D121" i="3"/>
  <c r="D122" i="3"/>
  <c r="F122" i="3" s="1"/>
  <c r="D123" i="3"/>
  <c r="F123" i="3" s="1"/>
  <c r="D124" i="3"/>
  <c r="F124" i="3" s="1"/>
  <c r="D125" i="3"/>
  <c r="F125" i="3" s="1"/>
  <c r="D126" i="3"/>
  <c r="F126" i="3" s="1"/>
  <c r="D127" i="3"/>
  <c r="F127" i="3" s="1"/>
  <c r="D128" i="3"/>
  <c r="F128" i="3" s="1"/>
  <c r="D129" i="3"/>
  <c r="F129" i="3" s="1"/>
  <c r="D130" i="3"/>
  <c r="F130" i="3" s="1"/>
  <c r="D131" i="3"/>
  <c r="F131" i="3" s="1"/>
  <c r="D132" i="3"/>
  <c r="F132" i="3" s="1"/>
  <c r="D133" i="3"/>
  <c r="F133" i="3" s="1"/>
  <c r="D134" i="3"/>
  <c r="F134" i="3" s="1"/>
  <c r="D135" i="3"/>
  <c r="F135" i="3" s="1"/>
  <c r="D136" i="3"/>
  <c r="F136" i="3" s="1"/>
  <c r="D137" i="3"/>
  <c r="F137" i="3" s="1"/>
  <c r="D138" i="3"/>
  <c r="F138" i="3" s="1"/>
  <c r="D139" i="3"/>
  <c r="F139" i="3" s="1"/>
  <c r="D140" i="3"/>
  <c r="F140" i="3" s="1"/>
  <c r="D141" i="3"/>
  <c r="D142" i="3"/>
  <c r="F142" i="3" s="1"/>
  <c r="D143" i="3"/>
  <c r="F143" i="3" s="1"/>
  <c r="D144" i="3"/>
  <c r="F144" i="3" s="1"/>
  <c r="D145" i="3"/>
  <c r="F145" i="3" s="1"/>
  <c r="D146" i="3"/>
  <c r="F146" i="3" s="1"/>
  <c r="D147" i="3"/>
  <c r="F147" i="3" s="1"/>
  <c r="D148" i="3"/>
  <c r="D149" i="3"/>
  <c r="F149" i="3" s="1"/>
  <c r="D150" i="3"/>
  <c r="F150" i="3" s="1"/>
  <c r="D151" i="3"/>
  <c r="F151" i="3" s="1"/>
  <c r="D152" i="3"/>
  <c r="F152" i="3" s="1"/>
  <c r="D153" i="3"/>
  <c r="F153" i="3" s="1"/>
  <c r="D154" i="3"/>
  <c r="F154" i="3" s="1"/>
  <c r="D155" i="3"/>
  <c r="F155" i="3" s="1"/>
  <c r="D156" i="3"/>
  <c r="F156" i="3" s="1"/>
  <c r="D157" i="3"/>
  <c r="D158" i="3"/>
  <c r="F158" i="3" s="1"/>
  <c r="D159" i="3"/>
  <c r="F159" i="3" s="1"/>
  <c r="D160" i="3"/>
  <c r="F160" i="3" s="1"/>
  <c r="D161" i="3"/>
  <c r="D162" i="3"/>
  <c r="F162" i="3" s="1"/>
  <c r="D163" i="3"/>
  <c r="F163" i="3" s="1"/>
  <c r="D164" i="3"/>
  <c r="F164" i="3" s="1"/>
  <c r="D165" i="3"/>
  <c r="F165" i="3" s="1"/>
  <c r="D166" i="3"/>
  <c r="F166" i="3" s="1"/>
  <c r="D167" i="3"/>
  <c r="F167" i="3" s="1"/>
  <c r="D168" i="3"/>
  <c r="F168" i="3" s="1"/>
  <c r="D169" i="3"/>
  <c r="F169" i="3" s="1"/>
  <c r="D170" i="3"/>
  <c r="F170" i="3" s="1"/>
  <c r="D171" i="3"/>
  <c r="F171" i="3" s="1"/>
  <c r="D172" i="3"/>
  <c r="F172" i="3" s="1"/>
  <c r="D173" i="3"/>
  <c r="F173" i="3" s="1"/>
  <c r="D174" i="3"/>
  <c r="F174" i="3" s="1"/>
  <c r="D175" i="3"/>
  <c r="F175" i="3" s="1"/>
  <c r="D176" i="3"/>
  <c r="F176" i="3" s="1"/>
  <c r="D177" i="3"/>
  <c r="F177" i="3" s="1"/>
  <c r="D178" i="3"/>
  <c r="F178" i="3" s="1"/>
  <c r="D179" i="3"/>
  <c r="F179" i="3" s="1"/>
  <c r="D180" i="3"/>
  <c r="F180" i="3" s="1"/>
  <c r="D181" i="3"/>
  <c r="F181" i="3" s="1"/>
  <c r="D182" i="3"/>
  <c r="F182" i="3" s="1"/>
  <c r="D183" i="3"/>
  <c r="F183" i="3" s="1"/>
  <c r="D184" i="3"/>
  <c r="F184" i="3" s="1"/>
  <c r="D185" i="3"/>
  <c r="D186" i="3"/>
  <c r="F186" i="3" s="1"/>
  <c r="D187" i="3"/>
  <c r="F187" i="3" s="1"/>
  <c r="D188" i="3"/>
  <c r="F188" i="3" s="1"/>
  <c r="D189" i="3"/>
  <c r="F189" i="3" s="1"/>
  <c r="D190" i="3"/>
  <c r="F190" i="3" s="1"/>
  <c r="D191" i="3"/>
  <c r="F191" i="3" s="1"/>
  <c r="D192" i="3"/>
  <c r="F192" i="3" s="1"/>
  <c r="D193" i="3"/>
  <c r="F193" i="3" s="1"/>
  <c r="D194" i="3"/>
  <c r="F194" i="3" s="1"/>
  <c r="D195" i="3"/>
  <c r="F195" i="3" s="1"/>
  <c r="D196" i="3"/>
  <c r="F196" i="3" s="1"/>
  <c r="D197" i="3"/>
  <c r="F197" i="3" s="1"/>
  <c r="D198" i="3"/>
  <c r="F198" i="3" s="1"/>
  <c r="D199" i="3"/>
  <c r="F199" i="3" s="1"/>
  <c r="D200" i="3"/>
  <c r="F200" i="3" s="1"/>
  <c r="D201" i="3"/>
  <c r="D202" i="3"/>
  <c r="F202" i="3" s="1"/>
  <c r="D203" i="3"/>
  <c r="F203" i="3" s="1"/>
  <c r="D204" i="3"/>
  <c r="F204" i="3" s="1"/>
  <c r="D205" i="3"/>
  <c r="D206" i="3"/>
  <c r="F206" i="3" s="1"/>
  <c r="D207" i="3"/>
  <c r="F207" i="3" s="1"/>
  <c r="D208" i="3"/>
  <c r="F208" i="3" s="1"/>
  <c r="D209" i="3"/>
  <c r="F209" i="3" s="1"/>
  <c r="D210" i="3"/>
  <c r="F210" i="3" s="1"/>
  <c r="D211" i="3"/>
  <c r="F211" i="3" s="1"/>
  <c r="D212" i="3"/>
  <c r="F212" i="3" s="1"/>
  <c r="D213" i="3"/>
  <c r="F213" i="3" s="1"/>
  <c r="D214" i="3"/>
  <c r="F214" i="3" s="1"/>
  <c r="D215" i="3"/>
  <c r="F215" i="3" s="1"/>
  <c r="D216" i="3"/>
  <c r="F216" i="3" s="1"/>
  <c r="D217" i="3"/>
  <c r="F217" i="3" s="1"/>
  <c r="D218" i="3"/>
  <c r="F218" i="3" s="1"/>
  <c r="D219" i="3"/>
  <c r="F219" i="3" s="1"/>
  <c r="D220" i="3"/>
  <c r="F220" i="3" s="1"/>
  <c r="D221" i="3"/>
  <c r="F221" i="3" s="1"/>
  <c r="D222" i="3"/>
  <c r="F222" i="3" s="1"/>
  <c r="D223" i="3"/>
  <c r="F223" i="3" s="1"/>
  <c r="D224" i="3"/>
  <c r="F224" i="3" s="1"/>
  <c r="D225" i="3"/>
  <c r="D226" i="3"/>
  <c r="F226" i="3" s="1"/>
  <c r="D227" i="3"/>
  <c r="F227" i="3" s="1"/>
  <c r="D228" i="3"/>
  <c r="F228" i="3" s="1"/>
  <c r="D229" i="3"/>
  <c r="F229" i="3" s="1"/>
  <c r="D230" i="3"/>
  <c r="F230" i="3" s="1"/>
  <c r="D231" i="3"/>
  <c r="F231" i="3" s="1"/>
  <c r="D232" i="3"/>
  <c r="F232" i="3" s="1"/>
  <c r="D233" i="3"/>
  <c r="F233" i="3" s="1"/>
  <c r="D234" i="3"/>
  <c r="F234" i="3" s="1"/>
  <c r="D235" i="3"/>
  <c r="F235" i="3" s="1"/>
  <c r="D236" i="3"/>
  <c r="F236" i="3" s="1"/>
  <c r="D237" i="3"/>
  <c r="F237" i="3" s="1"/>
  <c r="D238" i="3"/>
  <c r="F238" i="3" s="1"/>
  <c r="D239" i="3"/>
  <c r="F239" i="3" s="1"/>
  <c r="D240" i="3"/>
  <c r="F240" i="3" s="1"/>
  <c r="D241" i="3"/>
  <c r="D242" i="3"/>
  <c r="F242" i="3" s="1"/>
  <c r="D243" i="3"/>
  <c r="F243" i="3" s="1"/>
  <c r="D244" i="3"/>
  <c r="F244" i="3" s="1"/>
  <c r="D245" i="3"/>
  <c r="F245" i="3" s="1"/>
  <c r="D246" i="3"/>
  <c r="F246" i="3" s="1"/>
  <c r="D247" i="3"/>
  <c r="F247" i="3" s="1"/>
  <c r="D248" i="3"/>
  <c r="F248" i="3" s="1"/>
  <c r="D249" i="3"/>
  <c r="D250" i="3"/>
  <c r="F250" i="3" s="1"/>
  <c r="D251" i="3"/>
  <c r="F251" i="3" s="1"/>
  <c r="D252" i="3"/>
  <c r="F252" i="3" s="1"/>
  <c r="D253" i="3"/>
  <c r="F253" i="3" s="1"/>
  <c r="D254" i="3"/>
  <c r="F254" i="3" s="1"/>
  <c r="D255" i="3"/>
  <c r="F255" i="3" s="1"/>
  <c r="D256" i="3"/>
  <c r="F256" i="3" s="1"/>
  <c r="D257" i="3"/>
  <c r="F257" i="3" s="1"/>
  <c r="D258" i="3"/>
  <c r="F258" i="3" s="1"/>
  <c r="D259" i="3"/>
  <c r="F259" i="3" s="1"/>
  <c r="D260" i="3"/>
  <c r="F260" i="3" s="1"/>
  <c r="D261" i="3"/>
  <c r="F261" i="3" s="1"/>
  <c r="D262" i="3"/>
  <c r="F262" i="3" s="1"/>
  <c r="D263" i="3"/>
  <c r="F263" i="3" s="1"/>
  <c r="D264" i="3"/>
  <c r="F264" i="3" s="1"/>
  <c r="D265" i="3"/>
  <c r="F265" i="3" s="1"/>
  <c r="D266" i="3"/>
  <c r="F266" i="3" s="1"/>
  <c r="D267" i="3"/>
  <c r="F267" i="3" s="1"/>
  <c r="D268" i="3"/>
  <c r="F268" i="3" s="1"/>
  <c r="D269" i="3"/>
  <c r="D270" i="3"/>
  <c r="F270" i="3" s="1"/>
  <c r="D271" i="3"/>
  <c r="F271" i="3" s="1"/>
  <c r="D272" i="3"/>
  <c r="F272" i="3" s="1"/>
  <c r="D273" i="3"/>
  <c r="F273" i="3" s="1"/>
  <c r="D274" i="3"/>
  <c r="F274" i="3" s="1"/>
  <c r="D275" i="3"/>
  <c r="F275" i="3" s="1"/>
  <c r="D276" i="3"/>
  <c r="F276" i="3" s="1"/>
  <c r="D277" i="3"/>
  <c r="F277" i="3" s="1"/>
  <c r="D278" i="3"/>
  <c r="F278" i="3" s="1"/>
  <c r="D279" i="3"/>
  <c r="F279" i="3" s="1"/>
  <c r="D280" i="3"/>
  <c r="F280" i="3" s="1"/>
  <c r="D281" i="3"/>
  <c r="F281" i="3" s="1"/>
  <c r="D282" i="3"/>
  <c r="F282" i="3" s="1"/>
  <c r="D283" i="3"/>
  <c r="F283" i="3" s="1"/>
  <c r="D284" i="3"/>
  <c r="F284" i="3" s="1"/>
  <c r="D285" i="3"/>
  <c r="D286" i="3"/>
  <c r="F286" i="3" s="1"/>
  <c r="D287" i="3"/>
  <c r="F287" i="3" s="1"/>
  <c r="D288" i="3"/>
  <c r="F288" i="3" s="1"/>
  <c r="D289" i="3"/>
  <c r="D290" i="3"/>
  <c r="F290" i="3" s="1"/>
  <c r="D291" i="3"/>
  <c r="F291" i="3" s="1"/>
  <c r="D292" i="3"/>
  <c r="D293" i="3"/>
  <c r="F293" i="3" s="1"/>
  <c r="D294" i="3"/>
  <c r="F294" i="3" s="1"/>
  <c r="D295" i="3"/>
  <c r="F295" i="3" s="1"/>
  <c r="D296" i="3"/>
  <c r="F296" i="3" s="1"/>
  <c r="D297" i="3"/>
  <c r="D298" i="3"/>
  <c r="F298" i="3" s="1"/>
  <c r="D299" i="3"/>
  <c r="F299" i="3" s="1"/>
  <c r="D300" i="3"/>
  <c r="F300" i="3" s="1"/>
  <c r="D301" i="3"/>
  <c r="D302" i="3"/>
  <c r="F302" i="3" s="1"/>
  <c r="D303" i="3"/>
  <c r="F303" i="3" s="1"/>
  <c r="D304" i="3"/>
  <c r="F304" i="3" s="1"/>
  <c r="D305" i="3"/>
  <c r="F305" i="3" s="1"/>
  <c r="D306" i="3"/>
  <c r="F306" i="3" s="1"/>
  <c r="D307" i="3"/>
  <c r="F307" i="3" s="1"/>
  <c r="D308" i="3"/>
  <c r="F308" i="3" s="1"/>
  <c r="D309" i="3"/>
  <c r="F309" i="3" s="1"/>
  <c r="D310" i="3"/>
  <c r="F310" i="3" s="1"/>
  <c r="D311" i="3"/>
  <c r="F311" i="3" s="1"/>
  <c r="D312" i="3"/>
  <c r="F312" i="3" s="1"/>
  <c r="D313" i="3"/>
  <c r="F313" i="3" s="1"/>
  <c r="D314" i="3"/>
  <c r="F314" i="3" s="1"/>
  <c r="D315" i="3"/>
  <c r="F315" i="3" s="1"/>
  <c r="D316" i="3"/>
  <c r="F316" i="3" s="1"/>
  <c r="D317" i="3"/>
  <c r="D318" i="3"/>
  <c r="F318" i="3" s="1"/>
  <c r="D319" i="3"/>
  <c r="F319" i="3" s="1"/>
  <c r="D320" i="3"/>
  <c r="F320" i="3" s="1"/>
  <c r="D321" i="3"/>
  <c r="F321" i="3" s="1"/>
  <c r="D322" i="3"/>
  <c r="F322" i="3" s="1"/>
  <c r="D323" i="3"/>
  <c r="F323" i="3" s="1"/>
  <c r="D324" i="3"/>
  <c r="F324" i="3" s="1"/>
  <c r="D325" i="3"/>
  <c r="F325" i="3" s="1"/>
  <c r="D326" i="3"/>
  <c r="F326" i="3" s="1"/>
  <c r="D327" i="3"/>
  <c r="F327" i="3" s="1"/>
  <c r="D328" i="3"/>
  <c r="F328" i="3" s="1"/>
  <c r="D329" i="3"/>
  <c r="F329" i="3" s="1"/>
  <c r="D330" i="3"/>
  <c r="F330" i="3" s="1"/>
  <c r="D331" i="3"/>
  <c r="F331" i="3" s="1"/>
  <c r="D332" i="3"/>
  <c r="F332" i="3" s="1"/>
  <c r="D333" i="3"/>
  <c r="F333" i="3" s="1"/>
  <c r="D334" i="3"/>
  <c r="F334" i="3" s="1"/>
  <c r="D335" i="3"/>
  <c r="F335" i="3" s="1"/>
  <c r="D336" i="3"/>
  <c r="F336" i="3" s="1"/>
  <c r="D337" i="3"/>
  <c r="F337" i="3" s="1"/>
  <c r="D338" i="3"/>
  <c r="F338" i="3" s="1"/>
  <c r="D339" i="3"/>
  <c r="F339" i="3" s="1"/>
  <c r="D340" i="3"/>
  <c r="F340" i="3" s="1"/>
  <c r="D341" i="3"/>
  <c r="D342" i="3"/>
  <c r="F342" i="3" s="1"/>
  <c r="D343" i="3"/>
  <c r="F343" i="3" s="1"/>
  <c r="D344" i="3"/>
  <c r="F344" i="3" s="1"/>
  <c r="D345" i="3"/>
  <c r="D346" i="3"/>
  <c r="F346" i="3" s="1"/>
  <c r="D347" i="3"/>
  <c r="F347" i="3" s="1"/>
  <c r="D348" i="3"/>
  <c r="F348" i="3" s="1"/>
  <c r="D349" i="3"/>
  <c r="F349" i="3" s="1"/>
  <c r="D350" i="3"/>
  <c r="F350" i="3" s="1"/>
  <c r="D351" i="3"/>
  <c r="F351" i="3" s="1"/>
  <c r="D352" i="3"/>
  <c r="F352" i="3" s="1"/>
  <c r="D353" i="3"/>
  <c r="F353" i="3" s="1"/>
  <c r="D354" i="3"/>
  <c r="F354" i="3" s="1"/>
  <c r="D355" i="3"/>
  <c r="F355" i="3" s="1"/>
  <c r="D356" i="3"/>
  <c r="F356" i="3" s="1"/>
  <c r="D357" i="3"/>
  <c r="F357" i="3" s="1"/>
  <c r="D358" i="3"/>
  <c r="F358" i="3" s="1"/>
  <c r="D359" i="3"/>
  <c r="F359" i="3" s="1"/>
  <c r="D360" i="3"/>
  <c r="F360" i="3" s="1"/>
  <c r="D361" i="3"/>
  <c r="D362" i="3"/>
  <c r="F362" i="3" s="1"/>
  <c r="D363" i="3"/>
  <c r="F363" i="3" s="1"/>
  <c r="D364" i="3"/>
  <c r="F364" i="3" s="1"/>
  <c r="D365" i="3"/>
  <c r="F365" i="3" s="1"/>
  <c r="D366" i="3"/>
  <c r="F366" i="3" s="1"/>
  <c r="D367" i="3"/>
  <c r="F367" i="3" s="1"/>
  <c r="D368" i="3"/>
  <c r="F368" i="3" s="1"/>
  <c r="D369" i="3"/>
  <c r="F369" i="3" s="1"/>
  <c r="D370" i="3"/>
  <c r="F370" i="3" s="1"/>
  <c r="D371" i="3"/>
  <c r="F371" i="3" s="1"/>
  <c r="D372" i="3"/>
  <c r="F372" i="3" s="1"/>
  <c r="D373" i="3"/>
  <c r="F373" i="3" s="1"/>
  <c r="D374" i="3"/>
  <c r="F374" i="3" s="1"/>
  <c r="D375" i="3"/>
  <c r="F375" i="3" s="1"/>
  <c r="D376" i="3"/>
  <c r="F376" i="3" s="1"/>
  <c r="D377" i="3"/>
  <c r="F377" i="3" s="1"/>
  <c r="D378" i="3"/>
  <c r="F378" i="3" s="1"/>
  <c r="D379" i="3"/>
  <c r="F379" i="3" s="1"/>
  <c r="D380" i="3"/>
  <c r="F380" i="3" s="1"/>
  <c r="D381" i="3"/>
  <c r="F381" i="3" s="1"/>
  <c r="D382" i="3"/>
  <c r="F382" i="3" s="1"/>
  <c r="D383" i="3"/>
  <c r="F383" i="3" s="1"/>
  <c r="D384" i="3"/>
  <c r="F384" i="3" s="1"/>
  <c r="D385" i="3"/>
  <c r="F385" i="3" s="1"/>
  <c r="D386" i="3"/>
  <c r="F386" i="3" s="1"/>
  <c r="D387" i="3"/>
  <c r="F387" i="3" s="1"/>
  <c r="D388" i="3"/>
  <c r="D389" i="3"/>
  <c r="F389" i="3" s="1"/>
  <c r="D390" i="3"/>
  <c r="F390" i="3" s="1"/>
  <c r="D391" i="3"/>
  <c r="F391" i="3" s="1"/>
  <c r="D392" i="3"/>
  <c r="F392" i="3" s="1"/>
  <c r="D393" i="3"/>
  <c r="D394" i="3"/>
  <c r="F394" i="3" s="1"/>
  <c r="D395" i="3"/>
  <c r="F395" i="3" s="1"/>
  <c r="D396" i="3"/>
  <c r="F396" i="3" s="1"/>
  <c r="D397" i="3"/>
  <c r="F397" i="3" s="1"/>
  <c r="D398" i="3"/>
  <c r="F398" i="3" s="1"/>
  <c r="D399" i="3"/>
  <c r="F399" i="3" s="1"/>
  <c r="D400" i="3"/>
  <c r="F400" i="3" s="1"/>
  <c r="D401" i="3"/>
  <c r="F401" i="3" s="1"/>
  <c r="D402" i="3"/>
  <c r="F402" i="3" s="1"/>
  <c r="D403" i="3"/>
  <c r="F403" i="3" s="1"/>
  <c r="D404" i="3"/>
  <c r="F404" i="3" s="1"/>
  <c r="D405" i="3"/>
  <c r="F405" i="3" s="1"/>
  <c r="D406" i="3"/>
  <c r="F406" i="3" s="1"/>
  <c r="D407" i="3"/>
  <c r="F407" i="3" s="1"/>
  <c r="D408" i="3"/>
  <c r="F408" i="3" s="1"/>
  <c r="D409" i="3"/>
  <c r="F409" i="3" s="1"/>
  <c r="D410" i="3"/>
  <c r="F410" i="3" s="1"/>
  <c r="D411" i="3"/>
  <c r="F411" i="3" s="1"/>
  <c r="D412" i="3"/>
  <c r="F412" i="3" s="1"/>
  <c r="D413" i="3"/>
  <c r="F413" i="3" s="1"/>
  <c r="D414" i="3"/>
  <c r="F414" i="3" s="1"/>
  <c r="D415" i="3"/>
  <c r="F415" i="3" s="1"/>
  <c r="D416" i="3"/>
  <c r="F416" i="3" s="1"/>
  <c r="D417" i="3"/>
  <c r="F417" i="3" s="1"/>
  <c r="D418" i="3"/>
  <c r="F418" i="3" s="1"/>
  <c r="D419" i="3"/>
  <c r="F419" i="3" s="1"/>
  <c r="D420" i="3"/>
  <c r="F420" i="3" s="1"/>
  <c r="D421" i="3"/>
  <c r="D422" i="3"/>
  <c r="F422" i="3" s="1"/>
  <c r="D423" i="3"/>
  <c r="F423" i="3" s="1"/>
  <c r="D424" i="3"/>
  <c r="F424" i="3" s="1"/>
  <c r="D425" i="3"/>
  <c r="F425" i="3" s="1"/>
  <c r="D426" i="3"/>
  <c r="F426" i="3" s="1"/>
  <c r="D427" i="3"/>
  <c r="F427" i="3" s="1"/>
  <c r="D428" i="3"/>
  <c r="F428" i="3" s="1"/>
  <c r="D429" i="3"/>
  <c r="F429" i="3" s="1"/>
  <c r="D430" i="3"/>
  <c r="F430" i="3" s="1"/>
  <c r="D431" i="3"/>
  <c r="F431" i="3" s="1"/>
  <c r="D432" i="3"/>
  <c r="F432" i="3" s="1"/>
  <c r="D433" i="3"/>
  <c r="F433" i="3" s="1"/>
  <c r="D434" i="3"/>
  <c r="F434" i="3" s="1"/>
  <c r="D435" i="3"/>
  <c r="F435" i="3" s="1"/>
  <c r="D436" i="3"/>
  <c r="F436" i="3" s="1"/>
  <c r="D437" i="3"/>
  <c r="F437" i="3" s="1"/>
  <c r="D438" i="3"/>
  <c r="F438" i="3" s="1"/>
  <c r="D439" i="3"/>
  <c r="F439" i="3" s="1"/>
  <c r="D440" i="3"/>
  <c r="F440" i="3" s="1"/>
  <c r="D441" i="3"/>
  <c r="F441" i="3" s="1"/>
  <c r="D442" i="3"/>
  <c r="F442" i="3" s="1"/>
  <c r="D443" i="3"/>
  <c r="F443" i="3" s="1"/>
  <c r="D444" i="3"/>
  <c r="F444" i="3" s="1"/>
  <c r="D445" i="3"/>
  <c r="F445" i="3" s="1"/>
  <c r="D446" i="3"/>
  <c r="F446" i="3" s="1"/>
  <c r="D447" i="3"/>
  <c r="F447" i="3" s="1"/>
  <c r="D448" i="3"/>
  <c r="F448" i="3" s="1"/>
  <c r="D449" i="3"/>
  <c r="D450" i="3"/>
  <c r="F450" i="3" s="1"/>
  <c r="D451" i="3"/>
  <c r="F451" i="3" s="1"/>
  <c r="D452" i="3"/>
  <c r="F452" i="3" s="1"/>
  <c r="D453" i="3"/>
  <c r="F453" i="3" s="1"/>
  <c r="D454" i="3"/>
  <c r="F454" i="3" s="1"/>
  <c r="D455" i="3"/>
  <c r="F455" i="3" s="1"/>
  <c r="D456" i="3"/>
  <c r="F456" i="3" s="1"/>
  <c r="D457" i="3"/>
  <c r="F457" i="3" s="1"/>
  <c r="D458" i="3"/>
  <c r="F458" i="3" s="1"/>
  <c r="D459" i="3"/>
  <c r="F459" i="3" s="1"/>
  <c r="D460" i="3"/>
  <c r="F460" i="3" s="1"/>
  <c r="D461" i="3"/>
  <c r="F461" i="3" s="1"/>
  <c r="D462" i="3"/>
  <c r="F462" i="3" s="1"/>
  <c r="D463" i="3"/>
  <c r="F463" i="3" s="1"/>
  <c r="D464" i="3"/>
  <c r="F464" i="3" s="1"/>
  <c r="D465" i="3"/>
  <c r="F465" i="3" s="1"/>
  <c r="D466" i="3"/>
  <c r="F466" i="3" s="1"/>
  <c r="D467" i="3"/>
  <c r="F467" i="3" s="1"/>
  <c r="D468" i="3"/>
  <c r="F468" i="3" s="1"/>
  <c r="D469" i="3"/>
  <c r="F469" i="3" s="1"/>
  <c r="D470" i="3"/>
  <c r="F470" i="3" s="1"/>
  <c r="D471" i="3"/>
  <c r="F471" i="3" s="1"/>
  <c r="D472" i="3"/>
  <c r="F472" i="3" s="1"/>
  <c r="D473" i="3"/>
  <c r="F473" i="3" s="1"/>
  <c r="D474" i="3"/>
  <c r="F474" i="3" s="1"/>
  <c r="D475" i="3"/>
  <c r="F475" i="3" s="1"/>
  <c r="D476" i="3"/>
  <c r="F476" i="3" s="1"/>
  <c r="D477" i="3"/>
  <c r="D478" i="3"/>
  <c r="F478" i="3" s="1"/>
  <c r="D479" i="3"/>
  <c r="F479" i="3" s="1"/>
  <c r="D480" i="3"/>
  <c r="F480" i="3" s="1"/>
  <c r="D481" i="3"/>
  <c r="F481" i="3" s="1"/>
  <c r="D482" i="3"/>
  <c r="F482" i="3" s="1"/>
  <c r="D483" i="3"/>
  <c r="F483" i="3" s="1"/>
  <c r="D484" i="3"/>
  <c r="F484" i="3" s="1"/>
  <c r="D485" i="3"/>
  <c r="F485" i="3" s="1"/>
  <c r="D486" i="3"/>
  <c r="F486" i="3" s="1"/>
  <c r="D487" i="3"/>
  <c r="F487" i="3" s="1"/>
  <c r="D488" i="3"/>
  <c r="F488" i="3" s="1"/>
  <c r="D489" i="3"/>
  <c r="F489" i="3" s="1"/>
  <c r="D490" i="3"/>
  <c r="F490" i="3" s="1"/>
  <c r="D491" i="3"/>
  <c r="F491" i="3" s="1"/>
  <c r="D492" i="3"/>
  <c r="F492" i="3" s="1"/>
  <c r="D493" i="3"/>
  <c r="F493" i="3" s="1"/>
  <c r="D494" i="3"/>
  <c r="F494" i="3" s="1"/>
  <c r="D495" i="3"/>
  <c r="F495" i="3" s="1"/>
  <c r="D496" i="3"/>
  <c r="F496" i="3" s="1"/>
  <c r="D497" i="3"/>
  <c r="D498" i="3"/>
  <c r="F498" i="3" s="1"/>
  <c r="D499" i="3"/>
  <c r="F499" i="3" s="1"/>
  <c r="D500" i="3"/>
  <c r="F500" i="3" s="1"/>
  <c r="D501" i="3"/>
  <c r="F501" i="3" s="1"/>
  <c r="D502" i="3"/>
  <c r="F502" i="3" s="1"/>
  <c r="D503" i="3"/>
  <c r="F503" i="3" s="1"/>
  <c r="D504" i="3"/>
  <c r="F504" i="3" s="1"/>
  <c r="D505" i="3"/>
  <c r="F505" i="3" s="1"/>
  <c r="D506" i="3"/>
  <c r="F506" i="3" s="1"/>
  <c r="D507" i="3"/>
  <c r="F507" i="3" s="1"/>
  <c r="D508" i="3"/>
  <c r="F508" i="3" s="1"/>
  <c r="D509" i="3"/>
  <c r="F509" i="3" s="1"/>
  <c r="D510" i="3"/>
  <c r="F510" i="3" s="1"/>
  <c r="D511" i="3"/>
  <c r="F511" i="3" s="1"/>
  <c r="D512" i="3"/>
  <c r="F512" i="3" s="1"/>
  <c r="D513" i="3"/>
  <c r="F513" i="3" s="1"/>
  <c r="D514" i="3"/>
  <c r="F514" i="3" s="1"/>
  <c r="D515" i="3"/>
  <c r="F515" i="3" s="1"/>
  <c r="D516" i="3"/>
  <c r="F516" i="3" s="1"/>
  <c r="D517" i="3"/>
  <c r="F517" i="3" s="1"/>
  <c r="D518" i="3"/>
  <c r="F518" i="3" s="1"/>
  <c r="D519" i="3"/>
  <c r="F519" i="3" s="1"/>
  <c r="D520" i="3"/>
  <c r="F520" i="3" s="1"/>
  <c r="D521" i="3"/>
  <c r="F521" i="3" s="1"/>
  <c r="D522" i="3"/>
  <c r="F522" i="3" s="1"/>
  <c r="D523" i="3"/>
  <c r="F523" i="3" s="1"/>
  <c r="D524" i="3"/>
  <c r="F524" i="3" s="1"/>
  <c r="D525" i="3"/>
  <c r="F525" i="3" s="1"/>
  <c r="D526" i="3"/>
  <c r="F526" i="3" s="1"/>
  <c r="D527" i="3"/>
  <c r="F527" i="3" s="1"/>
  <c r="D528" i="3"/>
  <c r="F528" i="3" s="1"/>
  <c r="D529" i="3"/>
  <c r="D530" i="3"/>
  <c r="F530" i="3" s="1"/>
  <c r="D531" i="3"/>
  <c r="F531" i="3" s="1"/>
  <c r="D532" i="3"/>
  <c r="F532" i="3" s="1"/>
  <c r="D533" i="3"/>
  <c r="F533" i="3" s="1"/>
  <c r="D534" i="3"/>
  <c r="F534" i="3" s="1"/>
  <c r="D535" i="3"/>
  <c r="F535" i="3" s="1"/>
  <c r="D536" i="3"/>
  <c r="F536" i="3" s="1"/>
  <c r="D537" i="3"/>
  <c r="F537" i="3" s="1"/>
  <c r="D538" i="3"/>
  <c r="F538" i="3" s="1"/>
  <c r="D539" i="3"/>
  <c r="F539" i="3" s="1"/>
  <c r="D540" i="3"/>
  <c r="F540" i="3" s="1"/>
  <c r="D541" i="3"/>
  <c r="F541" i="3" s="1"/>
  <c r="D542" i="3"/>
  <c r="F542" i="3" s="1"/>
  <c r="D543" i="3"/>
  <c r="F543" i="3" s="1"/>
  <c r="D544" i="3"/>
  <c r="F544" i="3" s="1"/>
  <c r="D545" i="3"/>
  <c r="F545" i="3" s="1"/>
  <c r="D546" i="3"/>
  <c r="F546" i="3" s="1"/>
  <c r="D547" i="3"/>
  <c r="F547" i="3" s="1"/>
  <c r="D548" i="3"/>
  <c r="F548" i="3" s="1"/>
  <c r="D549" i="3"/>
  <c r="F549" i="3" s="1"/>
  <c r="D550" i="3"/>
  <c r="F550" i="3" s="1"/>
  <c r="D551" i="3"/>
  <c r="F551" i="3" s="1"/>
  <c r="D552" i="3"/>
  <c r="F552" i="3" s="1"/>
  <c r="D553" i="3"/>
  <c r="F553" i="3" s="1"/>
  <c r="D554" i="3"/>
  <c r="F554" i="3" s="1"/>
  <c r="D555" i="3"/>
  <c r="F555" i="3" s="1"/>
  <c r="D556" i="3"/>
  <c r="F556" i="3" s="1"/>
  <c r="D557" i="3"/>
  <c r="D558" i="3"/>
  <c r="F558" i="3" s="1"/>
  <c r="D559" i="3"/>
  <c r="F559" i="3" s="1"/>
  <c r="D560" i="3"/>
  <c r="F560" i="3" s="1"/>
  <c r="D561" i="3"/>
  <c r="F561" i="3" s="1"/>
  <c r="D562" i="3"/>
  <c r="F562" i="3" s="1"/>
  <c r="D563" i="3"/>
  <c r="F563" i="3" s="1"/>
  <c r="D564" i="3"/>
  <c r="F564" i="3" s="1"/>
  <c r="D565" i="3"/>
  <c r="F565" i="3" s="1"/>
  <c r="D566" i="3"/>
  <c r="F566" i="3" s="1"/>
  <c r="D567" i="3"/>
  <c r="F567" i="3" s="1"/>
  <c r="D568" i="3"/>
  <c r="F568" i="3" s="1"/>
  <c r="D569" i="3"/>
  <c r="F569" i="3" s="1"/>
  <c r="D570" i="3"/>
  <c r="F570" i="3" s="1"/>
  <c r="D571" i="3"/>
  <c r="F571" i="3" s="1"/>
  <c r="D572" i="3"/>
  <c r="F572" i="3" s="1"/>
  <c r="D573" i="3"/>
  <c r="F573" i="3" s="1"/>
  <c r="D574" i="3"/>
  <c r="F574" i="3" s="1"/>
  <c r="D575" i="3"/>
  <c r="F575" i="3" s="1"/>
  <c r="D576" i="3"/>
  <c r="F576" i="3" s="1"/>
  <c r="D577" i="3"/>
  <c r="F577" i="3" s="1"/>
  <c r="D578" i="3"/>
  <c r="F578" i="3" s="1"/>
  <c r="D579" i="3"/>
  <c r="F579" i="3" s="1"/>
  <c r="D580" i="3"/>
  <c r="F580" i="3" s="1"/>
  <c r="D581" i="3"/>
  <c r="F581" i="3" s="1"/>
  <c r="D582" i="3"/>
  <c r="F582" i="3" s="1"/>
  <c r="D583" i="3"/>
  <c r="F583" i="3" s="1"/>
  <c r="D584" i="3"/>
  <c r="F584" i="3" s="1"/>
  <c r="D585" i="3"/>
  <c r="D586" i="3"/>
  <c r="F586" i="3" s="1"/>
  <c r="D587" i="3"/>
  <c r="F587" i="3" s="1"/>
  <c r="D588" i="3"/>
  <c r="F588" i="3" s="1"/>
  <c r="D589" i="3"/>
  <c r="F589" i="3" s="1"/>
  <c r="D590" i="3"/>
  <c r="F590" i="3" s="1"/>
  <c r="D591" i="3"/>
  <c r="F591" i="3" s="1"/>
  <c r="D592" i="3"/>
  <c r="F592" i="3" s="1"/>
  <c r="D593" i="3"/>
  <c r="F593" i="3" s="1"/>
  <c r="D594" i="3"/>
  <c r="F594" i="3" s="1"/>
  <c r="D595" i="3"/>
  <c r="F595" i="3" s="1"/>
  <c r="D596" i="3"/>
  <c r="F596" i="3" s="1"/>
  <c r="D597" i="3"/>
  <c r="F597" i="3" s="1"/>
  <c r="D598" i="3"/>
  <c r="F598" i="3" s="1"/>
  <c r="D599" i="3"/>
  <c r="F599" i="3" s="1"/>
  <c r="D600" i="3"/>
  <c r="F600" i="3" s="1"/>
  <c r="D601" i="3"/>
  <c r="F601" i="3" s="1"/>
  <c r="D602" i="3"/>
  <c r="F602" i="3" s="1"/>
  <c r="D603" i="3"/>
  <c r="F603" i="3" s="1"/>
  <c r="D604" i="3"/>
  <c r="F604" i="3" s="1"/>
  <c r="D605" i="3"/>
  <c r="F605" i="3" s="1"/>
  <c r="D606" i="3"/>
  <c r="F606" i="3" s="1"/>
  <c r="D607" i="3"/>
  <c r="F607" i="3" s="1"/>
  <c r="D608" i="3"/>
  <c r="F608" i="3" s="1"/>
  <c r="D609" i="3"/>
  <c r="D610" i="3"/>
  <c r="F610" i="3" s="1"/>
  <c r="D611" i="3"/>
  <c r="F611" i="3" s="1"/>
  <c r="D612" i="3"/>
  <c r="F612" i="3" s="1"/>
  <c r="D613" i="3"/>
  <c r="F613" i="3" s="1"/>
  <c r="D614" i="3"/>
  <c r="F614" i="3" s="1"/>
  <c r="D615" i="3"/>
  <c r="F615" i="3" s="1"/>
  <c r="D616" i="3"/>
  <c r="F616" i="3" s="1"/>
  <c r="D617" i="3"/>
  <c r="F617" i="3" s="1"/>
  <c r="D618" i="3"/>
  <c r="F618" i="3" s="1"/>
  <c r="D619" i="3"/>
  <c r="F619" i="3" s="1"/>
  <c r="D620" i="3"/>
  <c r="F620" i="3" s="1"/>
  <c r="D621" i="3"/>
  <c r="F621" i="3" s="1"/>
  <c r="D622" i="3"/>
  <c r="F622" i="3" s="1"/>
  <c r="D623" i="3"/>
  <c r="F623" i="3" s="1"/>
  <c r="D624" i="3"/>
  <c r="F624" i="3" s="1"/>
  <c r="D625" i="3"/>
  <c r="F625" i="3" s="1"/>
  <c r="D626" i="3"/>
  <c r="F626" i="3" s="1"/>
  <c r="D627" i="3"/>
  <c r="F627" i="3" s="1"/>
  <c r="D628" i="3"/>
  <c r="F628" i="3" s="1"/>
  <c r="D629" i="3"/>
  <c r="F629" i="3" s="1"/>
  <c r="D630" i="3"/>
  <c r="F630" i="3" s="1"/>
  <c r="D631" i="3"/>
  <c r="F631" i="3" s="1"/>
  <c r="D632" i="3"/>
  <c r="F632" i="3" s="1"/>
  <c r="D633" i="3"/>
  <c r="F633" i="3" s="1"/>
  <c r="D634" i="3"/>
  <c r="F634" i="3" s="1"/>
  <c r="D635" i="3"/>
  <c r="F635" i="3" s="1"/>
  <c r="D636" i="3"/>
  <c r="F636" i="3" s="1"/>
  <c r="D637" i="3"/>
  <c r="F637" i="3" s="1"/>
  <c r="D638" i="3"/>
  <c r="F638" i="3" s="1"/>
  <c r="D639" i="3"/>
  <c r="F639" i="3" s="1"/>
  <c r="D640" i="3"/>
  <c r="F640" i="3" s="1"/>
  <c r="D641" i="3"/>
  <c r="D642" i="3"/>
  <c r="F642" i="3" s="1"/>
  <c r="D643" i="3"/>
  <c r="F643" i="3" s="1"/>
  <c r="D644" i="3"/>
  <c r="D645" i="3"/>
  <c r="F645" i="3" s="1"/>
  <c r="D646" i="3"/>
  <c r="F646" i="3" s="1"/>
  <c r="D647" i="3"/>
  <c r="F647" i="3" s="1"/>
  <c r="D648" i="3"/>
  <c r="F648" i="3" s="1"/>
  <c r="D649" i="3"/>
  <c r="F649" i="3" s="1"/>
  <c r="D650" i="3"/>
  <c r="F650" i="3" s="1"/>
  <c r="D651" i="3"/>
  <c r="F651" i="3" s="1"/>
  <c r="D652" i="3"/>
  <c r="F652" i="3" s="1"/>
  <c r="D653" i="3"/>
  <c r="F653" i="3" s="1"/>
  <c r="D654" i="3"/>
  <c r="F654" i="3" s="1"/>
  <c r="D655" i="3"/>
  <c r="F655" i="3" s="1"/>
  <c r="D656" i="3"/>
  <c r="F656" i="3" s="1"/>
  <c r="D657" i="3"/>
  <c r="F657" i="3" s="1"/>
  <c r="D658" i="3"/>
  <c r="F658" i="3" s="1"/>
  <c r="D659" i="3"/>
  <c r="F659" i="3" s="1"/>
  <c r="D660" i="3"/>
  <c r="F660" i="3" s="1"/>
  <c r="D661" i="3"/>
  <c r="F661" i="3" s="1"/>
  <c r="D662" i="3"/>
  <c r="F662" i="3" s="1"/>
  <c r="D663" i="3"/>
  <c r="F663" i="3" s="1"/>
  <c r="D664" i="3"/>
  <c r="F664" i="3" s="1"/>
  <c r="D665" i="3"/>
  <c r="F665" i="3" s="1"/>
  <c r="D666" i="3"/>
  <c r="F666" i="3" s="1"/>
  <c r="D667" i="3"/>
  <c r="F667" i="3" s="1"/>
  <c r="D668" i="3"/>
  <c r="F668" i="3" s="1"/>
  <c r="D669" i="3"/>
  <c r="F669" i="3" s="1"/>
  <c r="D670" i="3"/>
  <c r="F670" i="3" s="1"/>
  <c r="D671" i="3"/>
  <c r="F671" i="3" s="1"/>
  <c r="D672" i="3"/>
  <c r="F672" i="3" s="1"/>
  <c r="D673" i="3"/>
  <c r="F673" i="3" s="1"/>
  <c r="D674" i="3"/>
  <c r="F674" i="3" s="1"/>
  <c r="D675" i="3"/>
  <c r="F675" i="3" s="1"/>
  <c r="D676" i="3"/>
  <c r="F676" i="3" s="1"/>
  <c r="D677" i="3"/>
  <c r="F677" i="3" s="1"/>
  <c r="D678" i="3"/>
  <c r="F678" i="3" s="1"/>
  <c r="D679" i="3"/>
  <c r="F679" i="3" s="1"/>
  <c r="D680" i="3"/>
  <c r="F680" i="3" s="1"/>
  <c r="D681" i="3"/>
  <c r="F681" i="3" s="1"/>
  <c r="D682" i="3"/>
  <c r="F682" i="3" s="1"/>
  <c r="D683" i="3"/>
  <c r="F683" i="3" s="1"/>
  <c r="D684" i="3"/>
  <c r="F684" i="3" s="1"/>
  <c r="D685" i="3"/>
  <c r="D686" i="3"/>
  <c r="F686" i="3" s="1"/>
  <c r="D687" i="3"/>
  <c r="F687" i="3" s="1"/>
  <c r="D688" i="3"/>
  <c r="F688" i="3" s="1"/>
  <c r="D689" i="3"/>
  <c r="F689" i="3" s="1"/>
  <c r="D690" i="3"/>
  <c r="F690" i="3" s="1"/>
  <c r="D691" i="3"/>
  <c r="F691" i="3" s="1"/>
  <c r="D692" i="3"/>
  <c r="F692" i="3" s="1"/>
  <c r="D693" i="3"/>
  <c r="F693" i="3" s="1"/>
  <c r="D694" i="3"/>
  <c r="F694" i="3" s="1"/>
  <c r="D695" i="3"/>
  <c r="F695" i="3" s="1"/>
  <c r="D696" i="3"/>
  <c r="F696" i="3" s="1"/>
  <c r="D697" i="3"/>
  <c r="F697" i="3" s="1"/>
  <c r="D698" i="3"/>
  <c r="F698" i="3" s="1"/>
  <c r="D699" i="3"/>
  <c r="F699" i="3" s="1"/>
  <c r="D700" i="3"/>
  <c r="F700" i="3" s="1"/>
  <c r="D701" i="3"/>
  <c r="D702" i="3"/>
  <c r="F702" i="3" s="1"/>
  <c r="D703" i="3"/>
  <c r="F703" i="3" s="1"/>
  <c r="D704" i="3"/>
  <c r="F704" i="3" s="1"/>
  <c r="D705" i="3"/>
  <c r="F705" i="3" s="1"/>
  <c r="D706" i="3"/>
  <c r="F706" i="3" s="1"/>
  <c r="D707" i="3"/>
  <c r="F707" i="3" s="1"/>
  <c r="D708" i="3"/>
  <c r="F708" i="3" s="1"/>
  <c r="D709" i="3"/>
  <c r="F709" i="3" s="1"/>
  <c r="D710" i="3"/>
  <c r="F710" i="3" s="1"/>
  <c r="D711" i="3"/>
  <c r="F711" i="3" s="1"/>
  <c r="D712" i="3"/>
  <c r="F712" i="3" s="1"/>
  <c r="D713" i="3"/>
  <c r="F713" i="3" s="1"/>
  <c r="D714" i="3"/>
  <c r="F714" i="3" s="1"/>
  <c r="D715" i="3"/>
  <c r="F715" i="3" s="1"/>
  <c r="D716" i="3"/>
  <c r="F716" i="3" s="1"/>
  <c r="D717" i="3"/>
  <c r="F717" i="3" s="1"/>
  <c r="D718" i="3"/>
  <c r="F718" i="3" s="1"/>
  <c r="D719" i="3"/>
  <c r="F719" i="3" s="1"/>
  <c r="D720" i="3"/>
  <c r="F720" i="3" s="1"/>
  <c r="D721" i="3"/>
  <c r="F721" i="3" s="1"/>
  <c r="D722" i="3"/>
  <c r="F722" i="3" s="1"/>
  <c r="D723" i="3"/>
  <c r="F723" i="3" s="1"/>
  <c r="D724" i="3"/>
  <c r="F724" i="3" s="1"/>
  <c r="D725" i="3"/>
  <c r="F725" i="3" s="1"/>
  <c r="D726" i="3"/>
  <c r="F726" i="3" s="1"/>
  <c r="D727" i="3"/>
  <c r="F727" i="3" s="1"/>
  <c r="D728" i="3"/>
  <c r="F728" i="3" s="1"/>
  <c r="D729" i="3"/>
  <c r="D730" i="3"/>
  <c r="F730" i="3" s="1"/>
  <c r="D731" i="3"/>
  <c r="F731" i="3" s="1"/>
  <c r="D732" i="3"/>
  <c r="F732" i="3" s="1"/>
  <c r="D733" i="3"/>
  <c r="F733" i="3" s="1"/>
  <c r="D734" i="3"/>
  <c r="F734" i="3" s="1"/>
  <c r="D735" i="3"/>
  <c r="F735" i="3" s="1"/>
  <c r="D736" i="3"/>
  <c r="F736" i="3" s="1"/>
  <c r="D737" i="3"/>
  <c r="F737" i="3" s="1"/>
  <c r="D738" i="3"/>
  <c r="F738" i="3" s="1"/>
  <c r="D739" i="3"/>
  <c r="F739" i="3" s="1"/>
  <c r="D740" i="3"/>
  <c r="F740" i="3" s="1"/>
  <c r="D741" i="3"/>
  <c r="F741" i="3" s="1"/>
  <c r="D742" i="3"/>
  <c r="F742" i="3" s="1"/>
  <c r="D743" i="3"/>
  <c r="F743" i="3" s="1"/>
  <c r="D744" i="3"/>
  <c r="F744" i="3" s="1"/>
  <c r="D745" i="3"/>
  <c r="F745" i="3" s="1"/>
  <c r="D746" i="3"/>
  <c r="F746" i="3" s="1"/>
  <c r="D747" i="3"/>
  <c r="F747" i="3" s="1"/>
  <c r="D748" i="3"/>
  <c r="F748" i="3" s="1"/>
  <c r="D749" i="3"/>
  <c r="F749" i="3" s="1"/>
  <c r="D750" i="3"/>
  <c r="F750" i="3" s="1"/>
  <c r="D751" i="3"/>
  <c r="F751" i="3" s="1"/>
  <c r="D752" i="3"/>
  <c r="F752" i="3" s="1"/>
  <c r="D753" i="3"/>
  <c r="F753" i="3" s="1"/>
  <c r="D754" i="3"/>
  <c r="F754" i="3" s="1"/>
  <c r="D755" i="3"/>
  <c r="F755" i="3" s="1"/>
  <c r="D756" i="3"/>
  <c r="F756" i="3" s="1"/>
  <c r="D757" i="3"/>
  <c r="F757" i="3" s="1"/>
  <c r="D758" i="3"/>
  <c r="F758" i="3" s="1"/>
  <c r="D759" i="3"/>
  <c r="F759" i="3" s="1"/>
  <c r="D760" i="3"/>
  <c r="F760" i="3" s="1"/>
  <c r="D761" i="3"/>
  <c r="F761" i="3" s="1"/>
  <c r="D762" i="3"/>
  <c r="F762" i="3" s="1"/>
  <c r="D763" i="3"/>
  <c r="F763" i="3" s="1"/>
  <c r="D764" i="3"/>
  <c r="F764" i="3" s="1"/>
  <c r="D765" i="3"/>
  <c r="F765" i="3" s="1"/>
  <c r="D766" i="3"/>
  <c r="F766" i="3" s="1"/>
  <c r="D767" i="3"/>
  <c r="F767" i="3" s="1"/>
  <c r="D768" i="3"/>
  <c r="F768" i="3" s="1"/>
  <c r="D769" i="3"/>
  <c r="F769" i="3" s="1"/>
  <c r="D770" i="3"/>
  <c r="F770" i="3" s="1"/>
  <c r="D771" i="3"/>
  <c r="F771" i="3" s="1"/>
  <c r="D772" i="3"/>
  <c r="F772" i="3" s="1"/>
  <c r="D773" i="3"/>
  <c r="F773" i="3" s="1"/>
  <c r="D774" i="3"/>
  <c r="F774" i="3" s="1"/>
  <c r="D775" i="3"/>
  <c r="F775" i="3" s="1"/>
  <c r="D776" i="3"/>
  <c r="F776" i="3" s="1"/>
  <c r="D777" i="3"/>
  <c r="F777" i="3" s="1"/>
  <c r="D778" i="3"/>
  <c r="F778" i="3" s="1"/>
  <c r="D779" i="3"/>
  <c r="F779" i="3" s="1"/>
  <c r="D780" i="3"/>
  <c r="F780" i="3" s="1"/>
  <c r="D781" i="3"/>
  <c r="F781" i="3" s="1"/>
  <c r="D782" i="3"/>
  <c r="F782" i="3" s="1"/>
  <c r="D783" i="3"/>
  <c r="F783" i="3" s="1"/>
  <c r="D784" i="3"/>
  <c r="F784" i="3" s="1"/>
  <c r="D785" i="3"/>
  <c r="F785" i="3" s="1"/>
  <c r="D786" i="3"/>
  <c r="F786" i="3" s="1"/>
  <c r="D787" i="3"/>
  <c r="F787" i="3" s="1"/>
  <c r="D788" i="3"/>
  <c r="F788" i="3" s="1"/>
  <c r="D789" i="3"/>
  <c r="F789" i="3" s="1"/>
  <c r="D790" i="3"/>
  <c r="F790" i="3" s="1"/>
  <c r="D791" i="3"/>
  <c r="F791" i="3" s="1"/>
  <c r="D792" i="3"/>
  <c r="F792" i="3" s="1"/>
  <c r="D793" i="3"/>
  <c r="F793" i="3" s="1"/>
  <c r="D794" i="3"/>
  <c r="F794" i="3" s="1"/>
  <c r="D795" i="3"/>
  <c r="F795" i="3" s="1"/>
  <c r="D796" i="3"/>
  <c r="F796" i="3" s="1"/>
  <c r="D797" i="3"/>
  <c r="F797" i="3" s="1"/>
  <c r="D798" i="3"/>
  <c r="F798" i="3" s="1"/>
  <c r="D799" i="3"/>
  <c r="F799" i="3" s="1"/>
  <c r="D800" i="3"/>
  <c r="F800" i="3" s="1"/>
  <c r="D801" i="3"/>
  <c r="F801" i="3" s="1"/>
  <c r="D802" i="3"/>
  <c r="F802" i="3" s="1"/>
  <c r="D803" i="3"/>
  <c r="F803" i="3" s="1"/>
  <c r="D804" i="3"/>
  <c r="F804" i="3" s="1"/>
  <c r="D805" i="3"/>
  <c r="F805" i="3" s="1"/>
  <c r="D806" i="3"/>
  <c r="F806" i="3" s="1"/>
  <c r="D807" i="3"/>
  <c r="F807" i="3" s="1"/>
  <c r="D808" i="3"/>
  <c r="F808" i="3" s="1"/>
  <c r="D809" i="3"/>
  <c r="F809" i="3" s="1"/>
  <c r="D810" i="3"/>
  <c r="F810" i="3" s="1"/>
  <c r="D811" i="3"/>
  <c r="F811" i="3" s="1"/>
  <c r="D812" i="3"/>
  <c r="F812" i="3" s="1"/>
  <c r="D813" i="3"/>
  <c r="F813" i="3" s="1"/>
  <c r="D814" i="3"/>
  <c r="F814" i="3" s="1"/>
  <c r="D815" i="3"/>
  <c r="F815" i="3" s="1"/>
  <c r="D816" i="3"/>
  <c r="F816" i="3" s="1"/>
  <c r="D817" i="3"/>
  <c r="F817" i="3" s="1"/>
  <c r="D818" i="3"/>
  <c r="F818" i="3" s="1"/>
  <c r="D819" i="3"/>
  <c r="F819" i="3" s="1"/>
  <c r="D820" i="3"/>
  <c r="F820" i="3" s="1"/>
  <c r="D821" i="3"/>
  <c r="F821" i="3" s="1"/>
  <c r="D822" i="3"/>
  <c r="F822" i="3" s="1"/>
  <c r="D823" i="3"/>
  <c r="F823" i="3" s="1"/>
  <c r="D824" i="3"/>
  <c r="F824" i="3" s="1"/>
  <c r="D840" i="3"/>
  <c r="F840" i="3" s="1"/>
  <c r="D841" i="3"/>
  <c r="F841" i="3" s="1"/>
  <c r="D842" i="3"/>
  <c r="F842" i="3" s="1"/>
  <c r="D843" i="3"/>
  <c r="F843" i="3" s="1"/>
  <c r="D844" i="3"/>
  <c r="F844" i="3" s="1"/>
  <c r="D845" i="3"/>
  <c r="F845" i="3" s="1"/>
  <c r="D846" i="3"/>
  <c r="F846" i="3" s="1"/>
  <c r="D847" i="3"/>
  <c r="F847" i="3" s="1"/>
  <c r="D848" i="3"/>
  <c r="F848" i="3" s="1"/>
  <c r="D849" i="3"/>
  <c r="F849" i="3" s="1"/>
  <c r="D850" i="3"/>
  <c r="F850" i="3" s="1"/>
  <c r="D851" i="3"/>
  <c r="F851" i="3" s="1"/>
  <c r="D852" i="3"/>
  <c r="F852" i="3" s="1"/>
  <c r="D853" i="3"/>
  <c r="F853" i="3" s="1"/>
  <c r="D854" i="3"/>
  <c r="F854" i="3" s="1"/>
  <c r="D855" i="3"/>
  <c r="F855" i="3" s="1"/>
  <c r="D856" i="3"/>
  <c r="F856" i="3" s="1"/>
  <c r="D857" i="3"/>
  <c r="F857" i="3" s="1"/>
  <c r="D858" i="3"/>
  <c r="F858" i="3" s="1"/>
  <c r="D859" i="3"/>
  <c r="F859" i="3" s="1"/>
  <c r="D860" i="3"/>
  <c r="F860" i="3" s="1"/>
  <c r="D861" i="3"/>
  <c r="F861" i="3" s="1"/>
  <c r="D862" i="3"/>
  <c r="F862" i="3" s="1"/>
  <c r="D863" i="3"/>
  <c r="F863" i="3" s="1"/>
  <c r="D864" i="3"/>
  <c r="F864" i="3" s="1"/>
  <c r="D865" i="3"/>
  <c r="F865" i="3" s="1"/>
  <c r="D866" i="3"/>
  <c r="F866" i="3" s="1"/>
  <c r="D867" i="3"/>
  <c r="F867" i="3" s="1"/>
  <c r="D868" i="3"/>
  <c r="F868" i="3" s="1"/>
  <c r="D869" i="3"/>
  <c r="F869" i="3" s="1"/>
  <c r="D870" i="3"/>
  <c r="F870" i="3" s="1"/>
  <c r="D871" i="3"/>
  <c r="F871" i="3" s="1"/>
  <c r="D872" i="3"/>
  <c r="F872" i="3" s="1"/>
  <c r="D873" i="3"/>
  <c r="F873" i="3" s="1"/>
  <c r="D874" i="3"/>
  <c r="F874" i="3" s="1"/>
  <c r="D875" i="3"/>
  <c r="F875" i="3" s="1"/>
  <c r="D876" i="3"/>
  <c r="F876" i="3" s="1"/>
  <c r="D877" i="3"/>
  <c r="F877" i="3" s="1"/>
  <c r="D878" i="3"/>
  <c r="F878" i="3" s="1"/>
  <c r="D879" i="3"/>
  <c r="F879" i="3" s="1"/>
  <c r="D880" i="3"/>
  <c r="F880" i="3" s="1"/>
  <c r="D881" i="3"/>
  <c r="F881" i="3" s="1"/>
  <c r="D882" i="3"/>
  <c r="F882" i="3" s="1"/>
  <c r="D883" i="3"/>
  <c r="F883" i="3" s="1"/>
  <c r="D884" i="3"/>
  <c r="F884" i="3" s="1"/>
  <c r="D885" i="3"/>
  <c r="F885" i="3" s="1"/>
  <c r="D886" i="3"/>
  <c r="F886" i="3" s="1"/>
  <c r="D887" i="3"/>
  <c r="F887" i="3" s="1"/>
  <c r="D888" i="3"/>
  <c r="D889" i="3"/>
  <c r="F889" i="3" s="1"/>
  <c r="D890" i="3"/>
  <c r="F890" i="3" s="1"/>
  <c r="D891" i="3"/>
  <c r="F891" i="3" s="1"/>
  <c r="D892" i="3"/>
  <c r="F892" i="3" s="1"/>
  <c r="D893" i="3"/>
  <c r="F893" i="3" s="1"/>
  <c r="D894" i="3"/>
  <c r="F894" i="3" s="1"/>
  <c r="D895" i="3"/>
  <c r="F895" i="3" s="1"/>
  <c r="D896" i="3"/>
  <c r="F896" i="3" s="1"/>
  <c r="D897" i="3"/>
  <c r="F897" i="3" s="1"/>
  <c r="D898" i="3"/>
  <c r="F898" i="3" s="1"/>
  <c r="D899" i="3"/>
  <c r="F899" i="3" s="1"/>
  <c r="D900" i="3"/>
  <c r="F900" i="3" s="1"/>
  <c r="D901" i="3"/>
  <c r="F901" i="3" s="1"/>
  <c r="D902" i="3"/>
  <c r="F902" i="3" s="1"/>
  <c r="D903" i="3"/>
  <c r="F903" i="3" s="1"/>
  <c r="D904" i="3"/>
  <c r="F904" i="3" s="1"/>
  <c r="D905" i="3"/>
  <c r="F905" i="3" s="1"/>
  <c r="D906" i="3"/>
  <c r="F906" i="3" s="1"/>
  <c r="D907" i="3"/>
  <c r="F907" i="3" s="1"/>
  <c r="D908" i="3"/>
  <c r="F908" i="3" s="1"/>
  <c r="D909" i="3"/>
  <c r="F909" i="3" s="1"/>
  <c r="D910" i="3"/>
  <c r="F910" i="3" s="1"/>
  <c r="D911" i="3"/>
  <c r="F911" i="3" s="1"/>
  <c r="D912" i="3"/>
  <c r="F912" i="3" s="1"/>
  <c r="D913" i="3"/>
  <c r="F913" i="3" s="1"/>
  <c r="D914" i="3"/>
  <c r="F914" i="3" s="1"/>
  <c r="D915" i="3"/>
  <c r="F915" i="3" s="1"/>
  <c r="D916" i="3"/>
  <c r="F916" i="3" s="1"/>
  <c r="D917" i="3"/>
  <c r="F917" i="3" s="1"/>
  <c r="D918" i="3"/>
  <c r="F918" i="3" s="1"/>
  <c r="D919" i="3"/>
  <c r="F919" i="3" s="1"/>
  <c r="D920" i="3"/>
  <c r="F920" i="3" s="1"/>
  <c r="D921" i="3"/>
  <c r="F921" i="3" s="1"/>
  <c r="D922" i="3"/>
  <c r="F922" i="3" s="1"/>
  <c r="D923" i="3"/>
  <c r="F923" i="3" s="1"/>
  <c r="D924" i="3"/>
  <c r="F924" i="3" s="1"/>
  <c r="D925" i="3"/>
  <c r="F925" i="3" s="1"/>
  <c r="D926" i="3"/>
  <c r="F926" i="3" s="1"/>
  <c r="D927" i="3"/>
  <c r="F927" i="3" s="1"/>
  <c r="D928" i="3"/>
  <c r="F928" i="3" s="1"/>
  <c r="D929" i="3"/>
  <c r="F929" i="3" s="1"/>
  <c r="D930" i="3"/>
  <c r="F930" i="3" s="1"/>
  <c r="D931" i="3"/>
  <c r="F931" i="3" s="1"/>
  <c r="D932" i="3"/>
  <c r="F932" i="3" s="1"/>
  <c r="D933" i="3"/>
  <c r="F933" i="3" s="1"/>
  <c r="D934" i="3"/>
  <c r="F934" i="3" s="1"/>
  <c r="D935" i="3"/>
  <c r="F935" i="3" s="1"/>
  <c r="D936" i="3"/>
  <c r="F936" i="3" s="1"/>
  <c r="D937" i="3"/>
  <c r="F937" i="3" s="1"/>
  <c r="D938" i="3"/>
  <c r="F938" i="3" s="1"/>
  <c r="D939" i="3"/>
  <c r="F939" i="3" s="1"/>
  <c r="D940" i="3"/>
  <c r="F940" i="3" s="1"/>
  <c r="D941" i="3"/>
  <c r="F941" i="3" s="1"/>
  <c r="D942" i="3"/>
  <c r="F942" i="3" s="1"/>
  <c r="D943" i="3"/>
  <c r="F943" i="3" s="1"/>
  <c r="D944" i="3"/>
  <c r="F944" i="3" s="1"/>
  <c r="D945" i="3"/>
  <c r="F945" i="3" s="1"/>
  <c r="D946" i="3"/>
  <c r="F946" i="3" s="1"/>
  <c r="D947" i="3"/>
  <c r="F947" i="3" s="1"/>
  <c r="D948" i="3"/>
  <c r="F948" i="3" s="1"/>
  <c r="D949" i="3"/>
  <c r="F949" i="3" s="1"/>
  <c r="D950" i="3"/>
  <c r="F950" i="3" s="1"/>
  <c r="D951" i="3"/>
  <c r="F951" i="3" s="1"/>
  <c r="D952" i="3"/>
  <c r="F952" i="3" s="1"/>
  <c r="D953" i="3"/>
  <c r="F953" i="3" s="1"/>
  <c r="D954" i="3"/>
  <c r="F954" i="3" s="1"/>
  <c r="D955" i="3"/>
  <c r="F955" i="3" s="1"/>
  <c r="D956" i="3"/>
  <c r="F956" i="3" s="1"/>
  <c r="D957" i="3"/>
  <c r="F957" i="3" s="1"/>
  <c r="D958" i="3"/>
  <c r="F958" i="3" s="1"/>
  <c r="D959" i="3"/>
  <c r="F959" i="3" s="1"/>
  <c r="D960" i="3"/>
  <c r="F960" i="3" s="1"/>
  <c r="D961" i="3"/>
  <c r="F961" i="3" s="1"/>
  <c r="D962" i="3"/>
  <c r="F962" i="3" s="1"/>
  <c r="D963" i="3"/>
  <c r="F963" i="3" s="1"/>
  <c r="D964" i="3"/>
  <c r="F964" i="3" s="1"/>
  <c r="D965" i="3"/>
  <c r="F965" i="3" s="1"/>
  <c r="D966" i="3"/>
  <c r="F966" i="3" s="1"/>
  <c r="D967" i="3"/>
  <c r="F967" i="3" s="1"/>
  <c r="D968" i="3"/>
  <c r="F968" i="3" s="1"/>
  <c r="D969" i="3"/>
  <c r="F969" i="3" s="1"/>
  <c r="D970" i="3"/>
  <c r="F970" i="3" s="1"/>
  <c r="D971" i="3"/>
  <c r="F971" i="3" s="1"/>
  <c r="D972" i="3"/>
  <c r="F972" i="3" s="1"/>
  <c r="D973" i="3"/>
  <c r="F973" i="3" s="1"/>
  <c r="D974" i="3"/>
  <c r="F974" i="3" s="1"/>
  <c r="D975" i="3"/>
  <c r="F975" i="3" s="1"/>
  <c r="D976" i="3"/>
  <c r="F976" i="3" s="1"/>
  <c r="D977" i="3"/>
  <c r="F977" i="3" s="1"/>
  <c r="D978" i="3"/>
  <c r="F978" i="3" s="1"/>
  <c r="D979" i="3"/>
  <c r="F979" i="3" s="1"/>
  <c r="D980" i="3"/>
  <c r="F980" i="3" s="1"/>
  <c r="D981" i="3"/>
  <c r="F981" i="3" s="1"/>
  <c r="D982" i="3"/>
  <c r="F982" i="3" s="1"/>
  <c r="D983" i="3"/>
  <c r="F983" i="3" s="1"/>
  <c r="D984" i="3"/>
  <c r="F984" i="3" s="1"/>
  <c r="D985" i="3"/>
  <c r="F985" i="3" s="1"/>
  <c r="D986" i="3"/>
  <c r="F986" i="3" s="1"/>
  <c r="D987" i="3"/>
  <c r="F987" i="3" s="1"/>
  <c r="D988" i="3"/>
  <c r="F988" i="3" s="1"/>
  <c r="D989" i="3"/>
  <c r="F989" i="3" s="1"/>
  <c r="D990" i="3"/>
  <c r="F990" i="3" s="1"/>
  <c r="D991" i="3"/>
  <c r="F991" i="3" s="1"/>
  <c r="D992" i="3"/>
  <c r="F992" i="3" s="1"/>
  <c r="D993" i="3"/>
  <c r="F993" i="3" s="1"/>
  <c r="D994" i="3"/>
  <c r="F994" i="3" s="1"/>
  <c r="D995" i="3"/>
  <c r="F995" i="3" s="1"/>
  <c r="D996" i="3"/>
  <c r="F996" i="3" s="1"/>
  <c r="D997" i="3"/>
  <c r="F997" i="3" s="1"/>
  <c r="D998" i="3"/>
  <c r="F998" i="3" s="1"/>
  <c r="D999" i="3"/>
  <c r="F999" i="3" s="1"/>
  <c r="D1000" i="3"/>
  <c r="F1000" i="3" s="1"/>
  <c r="D1001" i="3"/>
  <c r="F1001" i="3" s="1"/>
  <c r="D1002" i="3"/>
  <c r="F1002" i="3" s="1"/>
  <c r="D1003" i="3"/>
  <c r="F1003" i="3" s="1"/>
  <c r="D1004" i="3"/>
  <c r="D1005" i="3"/>
  <c r="F1005" i="3" s="1"/>
  <c r="D1006" i="3"/>
  <c r="F1006" i="3" s="1"/>
  <c r="D1007" i="3"/>
  <c r="F1007" i="3" s="1"/>
  <c r="D1008" i="3"/>
  <c r="F1008" i="3" s="1"/>
  <c r="D1009" i="3"/>
  <c r="F1009" i="3" s="1"/>
  <c r="D1010" i="3"/>
  <c r="F1010" i="3" s="1"/>
  <c r="D1011" i="3"/>
  <c r="F1011" i="3" s="1"/>
  <c r="D1012" i="3"/>
  <c r="F1012" i="3" s="1"/>
  <c r="D1013" i="3"/>
  <c r="F1013" i="3" s="1"/>
  <c r="D1014" i="3"/>
  <c r="F1014" i="3" s="1"/>
  <c r="D1015" i="3"/>
  <c r="F1015" i="3" s="1"/>
  <c r="D1016" i="3"/>
  <c r="F1016" i="3" s="1"/>
  <c r="D1017" i="3"/>
  <c r="F1017" i="3" s="1"/>
  <c r="D1018" i="3"/>
  <c r="F1018" i="3" s="1"/>
  <c r="D1019" i="3"/>
  <c r="F1019" i="3" s="1"/>
  <c r="D1020" i="3"/>
  <c r="F1020" i="3" s="1"/>
  <c r="D1021" i="3"/>
  <c r="F1021" i="3" s="1"/>
  <c r="D1022" i="3"/>
  <c r="F1022" i="3" s="1"/>
  <c r="D1023" i="3"/>
  <c r="F1023" i="3" s="1"/>
  <c r="D1024" i="3"/>
  <c r="F1024" i="3" s="1"/>
  <c r="D1025" i="3"/>
  <c r="F1025" i="3" s="1"/>
  <c r="D1026" i="3"/>
  <c r="F1026" i="3" s="1"/>
  <c r="D1027" i="3"/>
  <c r="F1027" i="3" s="1"/>
  <c r="D1028" i="3"/>
  <c r="F1028" i="3" s="1"/>
  <c r="D1029" i="3"/>
  <c r="F1029" i="3" s="1"/>
  <c r="D1030" i="3"/>
  <c r="F1030" i="3" s="1"/>
  <c r="D1031" i="3"/>
  <c r="F1031" i="3" s="1"/>
  <c r="D1032" i="3"/>
  <c r="F1032" i="3" s="1"/>
  <c r="D1033" i="3"/>
  <c r="F1033" i="3" s="1"/>
  <c r="D1034" i="3"/>
  <c r="F1034" i="3" s="1"/>
  <c r="D1035" i="3"/>
  <c r="F1035" i="3" s="1"/>
  <c r="D1036" i="3"/>
  <c r="F1036" i="3" s="1"/>
  <c r="D1037" i="3"/>
  <c r="F1037" i="3" s="1"/>
  <c r="D1038" i="3"/>
  <c r="F1038" i="3" s="1"/>
  <c r="D1039" i="3"/>
  <c r="F1039" i="3" s="1"/>
  <c r="D1040" i="3"/>
  <c r="F1040" i="3" s="1"/>
  <c r="D1041" i="3"/>
  <c r="F1041" i="3" s="1"/>
  <c r="D1042" i="3"/>
  <c r="F1042" i="3" s="1"/>
  <c r="D1043" i="3"/>
  <c r="F1043" i="3" s="1"/>
  <c r="D1044" i="3"/>
  <c r="F1044" i="3" s="1"/>
  <c r="D1045" i="3"/>
  <c r="F1045" i="3" s="1"/>
  <c r="D1046" i="3"/>
  <c r="F1046" i="3" s="1"/>
  <c r="D1047" i="3"/>
  <c r="F1047" i="3" s="1"/>
  <c r="D1048" i="3"/>
  <c r="F1048" i="3" s="1"/>
  <c r="D1049" i="3"/>
  <c r="F1049" i="3" s="1"/>
  <c r="D1050" i="3"/>
  <c r="F1050" i="3" s="1"/>
  <c r="D1051" i="3"/>
  <c r="F1051" i="3" s="1"/>
  <c r="D1052" i="3"/>
  <c r="F1052" i="3" s="1"/>
  <c r="D1053" i="3"/>
  <c r="F1053" i="3" s="1"/>
  <c r="D1054" i="3"/>
  <c r="F1054" i="3" s="1"/>
  <c r="D1055" i="3"/>
  <c r="F1055" i="3" s="1"/>
  <c r="D1056" i="3"/>
  <c r="F1056" i="3" s="1"/>
  <c r="D1057" i="3"/>
  <c r="F1057" i="3" s="1"/>
  <c r="D1058" i="3"/>
  <c r="F1058" i="3" s="1"/>
  <c r="D1059" i="3"/>
  <c r="F1059" i="3" s="1"/>
  <c r="D1060" i="3"/>
  <c r="F1060" i="3" s="1"/>
  <c r="D1061" i="3"/>
  <c r="F1061" i="3" s="1"/>
  <c r="D1062" i="3"/>
  <c r="F1062" i="3" s="1"/>
  <c r="D1063" i="3"/>
  <c r="F1063" i="3" s="1"/>
  <c r="D1064" i="3"/>
  <c r="F1064" i="3" s="1"/>
  <c r="D1065" i="3"/>
  <c r="F1065" i="3" s="1"/>
  <c r="D1066" i="3"/>
  <c r="F1066" i="3" s="1"/>
  <c r="D1067" i="3"/>
  <c r="F1067" i="3" s="1"/>
  <c r="D1068" i="3"/>
  <c r="F1068" i="3" s="1"/>
  <c r="D1069" i="3"/>
  <c r="F1069" i="3" s="1"/>
  <c r="D1070" i="3"/>
  <c r="F1070" i="3" s="1"/>
  <c r="D1071" i="3"/>
  <c r="F1071" i="3" s="1"/>
  <c r="D1072" i="3"/>
  <c r="F1072" i="3" s="1"/>
  <c r="D1073" i="3"/>
  <c r="F1073" i="3" s="1"/>
  <c r="D1074" i="3"/>
  <c r="F1074" i="3" s="1"/>
  <c r="D1075" i="3"/>
  <c r="F1075" i="3" s="1"/>
  <c r="D1076" i="3"/>
  <c r="F1076" i="3" s="1"/>
  <c r="D1077" i="3"/>
  <c r="F1077" i="3" s="1"/>
  <c r="D1078" i="3"/>
  <c r="F1078" i="3" s="1"/>
  <c r="D1079" i="3"/>
  <c r="F1079" i="3" s="1"/>
  <c r="D1080" i="3"/>
  <c r="F1080" i="3" s="1"/>
  <c r="D1081" i="3"/>
  <c r="F1081" i="3" s="1"/>
  <c r="D1082" i="3"/>
  <c r="F1082" i="3" s="1"/>
  <c r="D1083" i="3"/>
  <c r="F1083" i="3" s="1"/>
  <c r="D1084" i="3"/>
  <c r="F1084" i="3" s="1"/>
  <c r="D1085" i="3"/>
  <c r="F1085" i="3" s="1"/>
  <c r="D1086" i="3"/>
  <c r="F1086" i="3" s="1"/>
  <c r="D1087" i="3"/>
  <c r="F1087" i="3" s="1"/>
  <c r="D1088" i="3"/>
  <c r="F1088" i="3" s="1"/>
  <c r="D1089" i="3"/>
  <c r="F1089" i="3" s="1"/>
  <c r="D1090" i="3"/>
  <c r="F1090" i="3" s="1"/>
  <c r="D1091" i="3"/>
  <c r="F1091" i="3" s="1"/>
  <c r="D1092" i="3"/>
  <c r="F1092" i="3" s="1"/>
  <c r="D1093" i="3"/>
  <c r="F1093" i="3" s="1"/>
  <c r="D1094" i="3"/>
  <c r="F1094" i="3" s="1"/>
  <c r="D1095" i="3"/>
  <c r="F1095" i="3" s="1"/>
  <c r="D1096" i="3"/>
  <c r="F1096" i="3" s="1"/>
  <c r="D1097" i="3"/>
  <c r="F1097" i="3" s="1"/>
  <c r="D1098" i="3"/>
  <c r="F1098" i="3" s="1"/>
  <c r="D1099" i="3"/>
  <c r="F1099" i="3" s="1"/>
  <c r="D1100" i="3"/>
  <c r="F1100" i="3" s="1"/>
  <c r="D1101" i="3"/>
  <c r="F1101" i="3" s="1"/>
  <c r="D1102" i="3"/>
  <c r="F1102" i="3" s="1"/>
  <c r="D1103" i="3"/>
  <c r="F1103" i="3" s="1"/>
  <c r="D1104" i="3"/>
  <c r="F1104" i="3" s="1"/>
  <c r="D1105" i="3"/>
  <c r="F1105" i="3" s="1"/>
  <c r="D1121" i="3"/>
  <c r="F1121" i="3" s="1"/>
  <c r="D1122" i="3"/>
  <c r="F1122" i="3" s="1"/>
  <c r="D1123" i="3"/>
  <c r="F1123" i="3" s="1"/>
  <c r="D1124" i="3"/>
  <c r="F1124" i="3" s="1"/>
  <c r="D1125" i="3"/>
  <c r="F1125" i="3" s="1"/>
  <c r="D1126" i="3"/>
  <c r="F1126" i="3" s="1"/>
  <c r="D1127" i="3"/>
  <c r="F1127" i="3" s="1"/>
  <c r="D1128" i="3"/>
  <c r="F1128" i="3" s="1"/>
  <c r="D1129" i="3"/>
  <c r="F1129" i="3" s="1"/>
  <c r="D1130" i="3"/>
  <c r="F1130" i="3" s="1"/>
  <c r="D1131" i="3"/>
  <c r="F1131" i="3" s="1"/>
  <c r="D1132" i="3"/>
  <c r="F1132" i="3" s="1"/>
  <c r="D1133" i="3"/>
  <c r="F1133" i="3" s="1"/>
  <c r="D1134" i="3"/>
  <c r="F1134" i="3" s="1"/>
  <c r="D1135" i="3"/>
  <c r="F1135" i="3" s="1"/>
  <c r="D1136" i="3"/>
  <c r="F1136" i="3" s="1"/>
  <c r="D1137" i="3"/>
  <c r="F1137" i="3" s="1"/>
  <c r="D1138" i="3"/>
  <c r="F1138" i="3" s="1"/>
  <c r="D1139" i="3"/>
  <c r="F1139" i="3" s="1"/>
  <c r="D1140" i="3"/>
  <c r="F1140" i="3" s="1"/>
  <c r="D1141" i="3"/>
  <c r="F1141" i="3" s="1"/>
  <c r="D1142" i="3"/>
  <c r="F1142" i="3" s="1"/>
  <c r="D1143" i="3"/>
  <c r="F1143" i="3" s="1"/>
  <c r="D1144" i="3"/>
  <c r="F1144" i="3" s="1"/>
  <c r="D1145" i="3"/>
  <c r="F1145" i="3" s="1"/>
  <c r="D1146" i="3"/>
  <c r="F1146" i="3" s="1"/>
  <c r="D1147" i="3"/>
  <c r="F1147" i="3" s="1"/>
  <c r="D1148" i="3"/>
  <c r="F1148" i="3" s="1"/>
  <c r="D1149" i="3"/>
  <c r="F1149" i="3" s="1"/>
  <c r="D1150" i="3"/>
  <c r="F1150" i="3" s="1"/>
  <c r="D1151" i="3"/>
  <c r="F1151" i="3" s="1"/>
  <c r="D1152" i="3"/>
  <c r="F1152" i="3" s="1"/>
  <c r="D1153" i="3"/>
  <c r="F1153" i="3" s="1"/>
  <c r="D1154" i="3"/>
  <c r="F1154" i="3" s="1"/>
  <c r="D1155" i="3"/>
  <c r="F1155" i="3" s="1"/>
  <c r="D1156" i="3"/>
  <c r="F1156" i="3" s="1"/>
  <c r="D1157" i="3"/>
  <c r="F1157" i="3" s="1"/>
  <c r="D1158" i="3"/>
  <c r="F1158" i="3" s="1"/>
  <c r="D1159" i="3"/>
  <c r="F1159" i="3" s="1"/>
  <c r="D1160" i="3"/>
  <c r="F1160" i="3" s="1"/>
  <c r="D1161" i="3"/>
  <c r="F1161" i="3" s="1"/>
  <c r="D1162" i="3"/>
  <c r="F1162" i="3" s="1"/>
  <c r="D1163" i="3"/>
  <c r="F1163" i="3" s="1"/>
  <c r="D1164" i="3"/>
  <c r="F1164" i="3" s="1"/>
  <c r="D1165" i="3"/>
  <c r="F1165" i="3" s="1"/>
  <c r="D1166" i="3"/>
  <c r="F1166" i="3" s="1"/>
  <c r="D1167" i="3"/>
  <c r="F1167" i="3" s="1"/>
  <c r="D1168" i="3"/>
  <c r="F1168" i="3" s="1"/>
  <c r="D1169" i="3"/>
  <c r="F1169" i="3" s="1"/>
  <c r="D1170" i="3"/>
  <c r="F1170" i="3" s="1"/>
  <c r="D1171" i="3"/>
  <c r="F1171" i="3" s="1"/>
  <c r="D1172" i="3"/>
  <c r="F1172" i="3" s="1"/>
  <c r="D1173" i="3"/>
  <c r="F1173" i="3" s="1"/>
  <c r="D1174" i="3"/>
  <c r="F1174" i="3" s="1"/>
  <c r="D1175" i="3"/>
  <c r="F1175" i="3" s="1"/>
  <c r="D1176" i="3"/>
  <c r="F1176" i="3" s="1"/>
  <c r="D1177" i="3"/>
  <c r="F1177" i="3" s="1"/>
  <c r="D1178" i="3"/>
  <c r="F1178" i="3" s="1"/>
  <c r="D1179" i="3"/>
  <c r="F1179" i="3" s="1"/>
  <c r="D1180" i="3"/>
  <c r="F1180" i="3" s="1"/>
  <c r="D1181" i="3"/>
  <c r="F1181" i="3" s="1"/>
  <c r="D1182" i="3"/>
  <c r="F1182" i="3" s="1"/>
  <c r="D1183" i="3"/>
  <c r="F1183" i="3" s="1"/>
  <c r="D1184" i="3"/>
  <c r="F1184" i="3" s="1"/>
  <c r="D1185" i="3"/>
  <c r="F1185" i="3" s="1"/>
  <c r="D1186" i="3"/>
  <c r="F1186" i="3" s="1"/>
  <c r="D1187" i="3"/>
  <c r="F1187" i="3" s="1"/>
  <c r="D1188" i="3"/>
  <c r="F1188" i="3" s="1"/>
  <c r="D1189" i="3"/>
  <c r="F1189" i="3" s="1"/>
  <c r="D1190" i="3"/>
  <c r="F1190" i="3" s="1"/>
  <c r="D1191" i="3"/>
  <c r="F1191" i="3" s="1"/>
  <c r="D1192" i="3"/>
  <c r="F1192" i="3" s="1"/>
  <c r="D1193" i="3"/>
  <c r="F1193" i="3" s="1"/>
  <c r="D1194" i="3"/>
  <c r="F1194" i="3" s="1"/>
  <c r="D1195" i="3"/>
  <c r="F1195" i="3" s="1"/>
  <c r="D1196" i="3"/>
  <c r="F1196" i="3" s="1"/>
  <c r="D1197" i="3"/>
  <c r="F1197" i="3" s="1"/>
  <c r="D1198" i="3"/>
  <c r="F1198" i="3" s="1"/>
  <c r="D1199" i="3"/>
  <c r="F1199" i="3" s="1"/>
  <c r="D1200" i="3"/>
  <c r="F1200" i="3" s="1"/>
  <c r="D1201" i="3"/>
  <c r="F1201" i="3" s="1"/>
  <c r="D1202" i="3"/>
  <c r="F1202" i="3" s="1"/>
  <c r="D1203" i="3"/>
  <c r="F1203" i="3" s="1"/>
  <c r="D1204" i="3"/>
  <c r="F1204" i="3" s="1"/>
  <c r="D1205" i="3"/>
  <c r="F1205" i="3" s="1"/>
  <c r="D1206" i="3"/>
  <c r="F1206" i="3" s="1"/>
  <c r="D1207" i="3"/>
  <c r="F1207" i="3" s="1"/>
  <c r="D1208" i="3"/>
  <c r="F1208" i="3" s="1"/>
  <c r="D1209" i="3"/>
  <c r="F1209" i="3" s="1"/>
  <c r="D1210" i="3"/>
  <c r="F1210" i="3" s="1"/>
  <c r="D1211" i="3"/>
  <c r="F1211" i="3" s="1"/>
  <c r="D1212" i="3"/>
  <c r="F1212" i="3" s="1"/>
  <c r="D1213" i="3"/>
  <c r="F1213" i="3" s="1"/>
  <c r="D1214" i="3"/>
  <c r="F1214" i="3" s="1"/>
  <c r="D1215" i="3"/>
  <c r="F1215" i="3" s="1"/>
  <c r="D1216" i="3"/>
  <c r="F1216" i="3" s="1"/>
  <c r="D1217" i="3"/>
  <c r="F1217" i="3" s="1"/>
  <c r="D1218" i="3"/>
  <c r="F1218" i="3" s="1"/>
  <c r="D1219" i="3"/>
  <c r="F1219" i="3" s="1"/>
  <c r="D1220" i="3"/>
  <c r="F1220" i="3" s="1"/>
  <c r="D1221" i="3"/>
  <c r="F1221" i="3" s="1"/>
  <c r="D1222" i="3"/>
  <c r="F1222" i="3" s="1"/>
  <c r="D1223" i="3"/>
  <c r="F1223" i="3" s="1"/>
  <c r="D1224" i="3"/>
  <c r="F1224" i="3" s="1"/>
  <c r="D1225" i="3"/>
  <c r="F1225" i="3" s="1"/>
  <c r="D1226" i="3"/>
  <c r="F1226" i="3" s="1"/>
  <c r="D1227" i="3"/>
  <c r="F1227" i="3" s="1"/>
  <c r="D1228" i="3"/>
  <c r="F1228" i="3" s="1"/>
  <c r="D1229" i="3"/>
  <c r="F1229" i="3" s="1"/>
  <c r="D1230" i="3"/>
  <c r="F1230" i="3" s="1"/>
  <c r="D1231" i="3"/>
  <c r="F1231" i="3" s="1"/>
  <c r="D1232" i="3"/>
  <c r="F1232" i="3" s="1"/>
  <c r="D1233" i="3"/>
  <c r="F1233" i="3" s="1"/>
  <c r="D1234" i="3"/>
  <c r="F1234" i="3" s="1"/>
  <c r="D1235" i="3"/>
  <c r="F1235" i="3" s="1"/>
  <c r="D1236" i="3"/>
  <c r="F1236" i="3" s="1"/>
  <c r="D1237" i="3"/>
  <c r="F1237" i="3" s="1"/>
  <c r="D1238" i="3"/>
  <c r="F1238" i="3" s="1"/>
  <c r="D1239" i="3"/>
  <c r="F1239" i="3" s="1"/>
  <c r="D1240" i="3"/>
  <c r="F1240" i="3" s="1"/>
  <c r="D1241" i="3"/>
  <c r="F1241" i="3" s="1"/>
  <c r="D1242" i="3"/>
  <c r="F1242" i="3" s="1"/>
  <c r="D1243" i="3"/>
  <c r="F1243" i="3" s="1"/>
  <c r="D1244" i="3"/>
  <c r="F1244" i="3" s="1"/>
  <c r="D1245" i="3"/>
  <c r="F1245" i="3" s="1"/>
  <c r="D1246" i="3"/>
  <c r="F1246" i="3" s="1"/>
  <c r="D1247" i="3"/>
  <c r="F1247" i="3" s="1"/>
  <c r="D1248" i="3"/>
  <c r="F1248" i="3" s="1"/>
  <c r="D1249" i="3"/>
  <c r="F1249" i="3" s="1"/>
  <c r="D1250" i="3"/>
  <c r="F1250" i="3" s="1"/>
  <c r="D1251" i="3"/>
  <c r="F1251" i="3" s="1"/>
  <c r="D1252" i="3"/>
  <c r="F1252" i="3" s="1"/>
  <c r="D1253" i="3"/>
  <c r="F1253" i="3" s="1"/>
  <c r="D1254" i="3"/>
  <c r="F1254" i="3" s="1"/>
  <c r="D1255" i="3"/>
  <c r="F1255" i="3" s="1"/>
  <c r="D1256" i="3"/>
  <c r="F1256" i="3" s="1"/>
  <c r="D1257" i="3"/>
  <c r="F1257" i="3" s="1"/>
  <c r="D1258" i="3"/>
  <c r="F1258" i="3" s="1"/>
  <c r="D1259" i="3"/>
  <c r="F1259" i="3" s="1"/>
  <c r="D1260" i="3"/>
  <c r="F1260" i="3" s="1"/>
  <c r="D1261" i="3"/>
  <c r="F1261" i="3" s="1"/>
  <c r="D1262" i="3"/>
  <c r="F1262" i="3" s="1"/>
  <c r="D1263" i="3"/>
  <c r="F1263" i="3" s="1"/>
  <c r="D1264" i="3"/>
  <c r="F1264" i="3" s="1"/>
  <c r="D1265" i="3"/>
  <c r="F1265" i="3" s="1"/>
  <c r="D1266" i="3"/>
  <c r="F1266" i="3" s="1"/>
  <c r="D1267" i="3"/>
  <c r="F1267" i="3" s="1"/>
  <c r="D1268" i="3"/>
  <c r="F1268" i="3" s="1"/>
  <c r="D1269" i="3"/>
  <c r="F1269" i="3" s="1"/>
  <c r="D1270" i="3"/>
  <c r="F1270" i="3" s="1"/>
  <c r="D1271" i="3"/>
  <c r="F1271" i="3" s="1"/>
  <c r="D1272" i="3"/>
  <c r="F1272" i="3" s="1"/>
  <c r="D1273" i="3"/>
  <c r="F1273" i="3" s="1"/>
  <c r="D1274" i="3"/>
  <c r="F1274" i="3" s="1"/>
  <c r="D1275" i="3"/>
  <c r="F1275" i="3" s="1"/>
  <c r="D1276" i="3"/>
  <c r="F1276" i="3" s="1"/>
  <c r="D1277" i="3"/>
  <c r="F1277" i="3" s="1"/>
  <c r="D1278" i="3"/>
  <c r="F1278" i="3" s="1"/>
  <c r="D1279" i="3"/>
  <c r="F1279" i="3" s="1"/>
  <c r="D1280" i="3"/>
  <c r="F1280" i="3" s="1"/>
  <c r="D1281" i="3"/>
  <c r="F1281" i="3" s="1"/>
  <c r="D1282" i="3"/>
  <c r="F1282" i="3" s="1"/>
  <c r="D1283" i="3"/>
  <c r="F1283" i="3" s="1"/>
  <c r="D1284" i="3"/>
  <c r="F1284" i="3" s="1"/>
  <c r="D1285" i="3"/>
  <c r="F1285" i="3" s="1"/>
  <c r="D1286" i="3"/>
  <c r="F1286" i="3" s="1"/>
  <c r="D1287" i="3"/>
  <c r="F1287" i="3" s="1"/>
  <c r="D1288" i="3"/>
  <c r="F1288" i="3" s="1"/>
  <c r="D1289" i="3"/>
  <c r="F1289" i="3" s="1"/>
  <c r="D1290" i="3"/>
  <c r="F1290" i="3" s="1"/>
  <c r="D1291" i="3"/>
  <c r="F1291" i="3" s="1"/>
  <c r="D1292" i="3"/>
  <c r="F1292" i="3" s="1"/>
  <c r="D1293" i="3"/>
  <c r="F1293" i="3" s="1"/>
  <c r="D1294" i="3"/>
  <c r="F1294" i="3" s="1"/>
  <c r="D1295" i="3"/>
  <c r="F1295" i="3" s="1"/>
  <c r="D1296" i="3"/>
  <c r="F1296" i="3" s="1"/>
  <c r="D1297" i="3"/>
  <c r="F1297" i="3" s="1"/>
  <c r="D1298" i="3"/>
  <c r="F1298" i="3" s="1"/>
  <c r="D1299" i="3"/>
  <c r="F1299" i="3" s="1"/>
  <c r="D1300" i="3"/>
  <c r="F1300" i="3" s="1"/>
  <c r="D1301" i="3"/>
  <c r="F1301" i="3" s="1"/>
  <c r="D1302" i="3"/>
  <c r="F1302" i="3" s="1"/>
  <c r="D1303" i="3"/>
  <c r="F1303" i="3" s="1"/>
  <c r="D1304" i="3"/>
  <c r="F1304" i="3" s="1"/>
  <c r="D1305" i="3"/>
  <c r="F1305" i="3" s="1"/>
  <c r="D1306" i="3"/>
  <c r="F1306" i="3" s="1"/>
  <c r="D1307" i="3"/>
  <c r="F1307" i="3" s="1"/>
  <c r="D1308" i="3"/>
  <c r="F1308" i="3" s="1"/>
  <c r="D1309" i="3"/>
  <c r="F1309" i="3" s="1"/>
  <c r="D1310" i="3"/>
  <c r="F1310" i="3" s="1"/>
  <c r="D1311" i="3"/>
  <c r="F1311" i="3" s="1"/>
  <c r="D1312" i="3"/>
  <c r="F1312" i="3" s="1"/>
  <c r="D1313" i="3"/>
  <c r="F1313" i="3" s="1"/>
  <c r="D1314" i="3"/>
  <c r="F1314" i="3" s="1"/>
  <c r="D1315" i="3"/>
  <c r="F1315" i="3" s="1"/>
  <c r="D1316" i="3"/>
  <c r="F1316" i="3" s="1"/>
  <c r="D1317" i="3"/>
  <c r="F1317" i="3" s="1"/>
  <c r="D1318" i="3"/>
  <c r="F1318" i="3" s="1"/>
  <c r="D1319" i="3"/>
  <c r="F1319" i="3" s="1"/>
  <c r="D1320" i="3"/>
  <c r="F1320" i="3" s="1"/>
  <c r="D1321" i="3"/>
  <c r="F1321" i="3" s="1"/>
  <c r="D1322" i="3"/>
  <c r="F1322" i="3" s="1"/>
  <c r="D1323" i="3"/>
  <c r="F1323" i="3" s="1"/>
  <c r="D1324" i="3"/>
  <c r="F1324" i="3" s="1"/>
  <c r="D1325" i="3"/>
  <c r="F1325" i="3" s="1"/>
  <c r="D1326" i="3"/>
  <c r="F1326" i="3" s="1"/>
  <c r="D1327" i="3"/>
  <c r="F1327" i="3" s="1"/>
  <c r="D1328" i="3"/>
  <c r="F1328" i="3" s="1"/>
  <c r="D1329" i="3"/>
  <c r="F1329" i="3" s="1"/>
  <c r="D1330" i="3"/>
  <c r="F1330" i="3" s="1"/>
  <c r="D1331" i="3"/>
  <c r="D1332" i="3"/>
  <c r="F1332" i="3" s="1"/>
  <c r="D1333" i="3"/>
  <c r="F1333" i="3" s="1"/>
  <c r="D1334" i="3"/>
  <c r="F1334" i="3" s="1"/>
  <c r="D1335" i="3"/>
  <c r="F1335" i="3" s="1"/>
  <c r="D1336" i="3"/>
  <c r="F1336" i="3" s="1"/>
  <c r="D1337" i="3"/>
  <c r="F1337" i="3" s="1"/>
  <c r="D1338" i="3"/>
  <c r="F1338" i="3" s="1"/>
  <c r="D1339" i="3"/>
  <c r="F1339" i="3" s="1"/>
  <c r="D1340" i="3"/>
  <c r="F1340" i="3" s="1"/>
  <c r="D1341" i="3"/>
  <c r="F1341" i="3" s="1"/>
  <c r="D1342" i="3"/>
  <c r="F1342" i="3" s="1"/>
  <c r="D1343" i="3"/>
  <c r="F1343" i="3" s="1"/>
  <c r="D1344" i="3"/>
  <c r="F1344" i="3" s="1"/>
  <c r="D1345" i="3"/>
  <c r="F1345" i="3" s="1"/>
  <c r="D1346" i="3"/>
  <c r="F1346" i="3" s="1"/>
  <c r="D1347" i="3"/>
  <c r="F1347" i="3" s="1"/>
  <c r="D1348" i="3"/>
  <c r="F1348" i="3" s="1"/>
  <c r="D1349" i="3"/>
  <c r="F1349" i="3" s="1"/>
  <c r="D1350" i="3"/>
  <c r="F1350" i="3" s="1"/>
  <c r="D1351" i="3"/>
  <c r="F1351" i="3" s="1"/>
  <c r="D1352" i="3"/>
  <c r="F1352" i="3" s="1"/>
  <c r="D1353" i="3"/>
  <c r="F1353" i="3" s="1"/>
  <c r="D1354" i="3"/>
  <c r="F1354" i="3" s="1"/>
  <c r="D1355" i="3"/>
  <c r="F1355" i="3" s="1"/>
  <c r="D1356" i="3"/>
  <c r="F1356" i="3" s="1"/>
  <c r="D1357" i="3"/>
  <c r="F1357" i="3" s="1"/>
  <c r="D1358" i="3"/>
  <c r="F1358" i="3" s="1"/>
  <c r="D1359" i="3"/>
  <c r="F1359" i="3" s="1"/>
  <c r="D1360" i="3"/>
  <c r="F1360" i="3" s="1"/>
  <c r="D1361" i="3"/>
  <c r="F1361" i="3" s="1"/>
  <c r="D1362" i="3"/>
  <c r="F1362" i="3" s="1"/>
  <c r="D1363" i="3"/>
  <c r="F1363" i="3" s="1"/>
  <c r="D1364" i="3"/>
  <c r="F1364" i="3" s="1"/>
  <c r="D1365" i="3"/>
  <c r="F1365" i="3" s="1"/>
  <c r="D1366" i="3"/>
  <c r="F1366" i="3" s="1"/>
  <c r="D1367" i="3"/>
  <c r="F1367" i="3" s="1"/>
  <c r="D1368" i="3"/>
  <c r="F1368" i="3" s="1"/>
  <c r="D1369" i="3"/>
  <c r="F1369" i="3" s="1"/>
  <c r="D1370" i="3"/>
  <c r="F1370" i="3" s="1"/>
  <c r="D1371" i="3"/>
  <c r="F1371" i="3" s="1"/>
  <c r="D1372" i="3"/>
  <c r="F1372" i="3" s="1"/>
  <c r="D1373" i="3"/>
  <c r="F1373" i="3" s="1"/>
  <c r="D1374" i="3"/>
  <c r="F1374" i="3" s="1"/>
  <c r="D1375" i="3"/>
  <c r="F1375" i="3" s="1"/>
  <c r="D1376" i="3"/>
  <c r="F1376" i="3" s="1"/>
  <c r="D1377" i="3"/>
  <c r="F1377" i="3" s="1"/>
  <c r="D1378" i="3"/>
  <c r="F1378" i="3" s="1"/>
  <c r="D1379" i="3"/>
  <c r="F1379" i="3" s="1"/>
  <c r="D1380" i="3"/>
  <c r="F1380" i="3" s="1"/>
  <c r="D1381" i="3"/>
  <c r="F1381" i="3" s="1"/>
  <c r="D1382" i="3"/>
  <c r="F1382" i="3" s="1"/>
  <c r="D1383" i="3"/>
  <c r="F1383" i="3" s="1"/>
  <c r="D1384" i="3"/>
  <c r="F1384" i="3" s="1"/>
  <c r="D1385" i="3"/>
  <c r="F1385" i="3" s="1"/>
  <c r="D1386" i="3"/>
  <c r="F1386" i="3" s="1"/>
  <c r="D1387" i="3"/>
  <c r="F1387" i="3" s="1"/>
  <c r="D1388" i="3"/>
  <c r="F1388" i="3" s="1"/>
  <c r="D1389" i="3"/>
  <c r="F1389" i="3" s="1"/>
  <c r="D1390" i="3"/>
  <c r="F1390" i="3" s="1"/>
  <c r="D1391" i="3"/>
  <c r="F1391" i="3" s="1"/>
  <c r="D1392" i="3"/>
  <c r="F1392" i="3" s="1"/>
  <c r="D1393" i="3"/>
  <c r="F1393" i="3" s="1"/>
  <c r="D1394" i="3"/>
  <c r="F1394" i="3" s="1"/>
  <c r="D1395" i="3"/>
  <c r="F1395" i="3" s="1"/>
  <c r="D1396" i="3"/>
  <c r="F1396" i="3" s="1"/>
  <c r="D1397" i="3"/>
  <c r="F1397" i="3" s="1"/>
  <c r="D1398" i="3"/>
  <c r="F1398" i="3" s="1"/>
  <c r="D1399" i="3"/>
  <c r="F1399" i="3" s="1"/>
  <c r="D1400" i="3"/>
  <c r="F1400" i="3" s="1"/>
  <c r="D1401" i="3"/>
  <c r="F1401" i="3" s="1"/>
  <c r="D1402" i="3"/>
  <c r="F1402" i="3" s="1"/>
  <c r="D1403" i="3"/>
  <c r="F1403" i="3" s="1"/>
  <c r="D1404" i="3"/>
  <c r="F1404" i="3" s="1"/>
  <c r="D1405" i="3"/>
  <c r="F1405" i="3" s="1"/>
  <c r="D1406" i="3"/>
  <c r="F1406" i="3" s="1"/>
  <c r="D1407" i="3"/>
  <c r="F1407" i="3" s="1"/>
  <c r="D1408" i="3"/>
  <c r="F1408" i="3" s="1"/>
  <c r="D1409" i="3"/>
  <c r="F1409" i="3" s="1"/>
  <c r="D1410" i="3"/>
  <c r="F1410" i="3" s="1"/>
  <c r="D1411" i="3"/>
  <c r="F1411" i="3" s="1"/>
  <c r="D1412" i="3"/>
  <c r="F1412" i="3" s="1"/>
  <c r="D1413" i="3"/>
  <c r="F1413" i="3" s="1"/>
  <c r="D1414" i="3"/>
  <c r="F1414" i="3" s="1"/>
  <c r="D1415" i="3"/>
  <c r="F1415" i="3" s="1"/>
  <c r="D1416" i="3"/>
  <c r="F1416" i="3" s="1"/>
  <c r="D1417" i="3"/>
  <c r="F1417" i="3" s="1"/>
  <c r="D1418" i="3"/>
  <c r="F1418" i="3" s="1"/>
  <c r="D1419" i="3"/>
  <c r="F1419" i="3" s="1"/>
  <c r="D1420" i="3"/>
  <c r="F1420" i="3" s="1"/>
  <c r="D1421" i="3"/>
  <c r="F1421" i="3" s="1"/>
  <c r="D1422" i="3"/>
  <c r="F1422" i="3" s="1"/>
  <c r="D1423" i="3"/>
  <c r="F1423" i="3" s="1"/>
  <c r="D1424" i="3"/>
  <c r="F1424" i="3" s="1"/>
  <c r="D1425" i="3"/>
  <c r="F1425" i="3" s="1"/>
  <c r="D1426" i="3"/>
  <c r="F1426" i="3" s="1"/>
  <c r="D1427" i="3"/>
  <c r="F1427" i="3" s="1"/>
  <c r="D1428" i="3"/>
  <c r="F1428" i="3" s="1"/>
  <c r="D1429" i="3"/>
  <c r="F1429" i="3" s="1"/>
  <c r="D1430" i="3"/>
  <c r="F1430" i="3" s="1"/>
  <c r="D1431" i="3"/>
  <c r="F1431" i="3" s="1"/>
  <c r="D1432" i="3"/>
  <c r="F1432" i="3" s="1"/>
  <c r="D1433" i="3"/>
  <c r="F1433" i="3" s="1"/>
  <c r="D1434" i="3"/>
  <c r="F1434" i="3" s="1"/>
  <c r="D1435" i="3"/>
  <c r="F1435" i="3" s="1"/>
  <c r="D1436" i="3"/>
  <c r="F1436" i="3" s="1"/>
  <c r="D1437" i="3"/>
  <c r="F1437" i="3" s="1"/>
  <c r="D1438" i="3"/>
  <c r="F1438" i="3" s="1"/>
  <c r="D1439" i="3"/>
  <c r="F1439" i="3" s="1"/>
  <c r="D1440" i="3"/>
  <c r="F1440" i="3" s="1"/>
  <c r="D1441" i="3"/>
  <c r="F1441" i="3" s="1"/>
  <c r="D1442" i="3"/>
  <c r="F1442" i="3" s="1"/>
  <c r="D1443" i="3"/>
  <c r="F1443" i="3" s="1"/>
  <c r="D1444" i="3"/>
  <c r="F1444" i="3" s="1"/>
  <c r="D1445" i="3"/>
  <c r="F1445" i="3" s="1"/>
  <c r="D1446" i="3"/>
  <c r="F1446" i="3" s="1"/>
  <c r="D1447" i="3"/>
  <c r="F1447" i="3" s="1"/>
  <c r="D1448" i="3"/>
  <c r="F1448" i="3" s="1"/>
  <c r="D1449" i="3"/>
  <c r="F1449" i="3" s="1"/>
  <c r="D1450" i="3"/>
  <c r="F1450" i="3" s="1"/>
  <c r="D1451" i="3"/>
  <c r="F1451" i="3" s="1"/>
  <c r="D1452" i="3"/>
  <c r="F1452" i="3" s="1"/>
  <c r="D1453" i="3"/>
  <c r="F1453" i="3" s="1"/>
  <c r="D1454" i="3"/>
  <c r="F1454" i="3" s="1"/>
  <c r="D1455" i="3"/>
  <c r="F1455" i="3" s="1"/>
  <c r="D1456" i="3"/>
  <c r="F1456" i="3" s="1"/>
  <c r="D1457" i="3"/>
  <c r="F1457" i="3" s="1"/>
  <c r="D1458" i="3"/>
  <c r="F1458" i="3" s="1"/>
  <c r="D1459" i="3"/>
  <c r="F1459" i="3" s="1"/>
  <c r="D1460" i="3"/>
  <c r="F1460" i="3" s="1"/>
  <c r="D1461" i="3"/>
  <c r="F1461" i="3" s="1"/>
  <c r="D1462" i="3"/>
  <c r="F1462" i="3" s="1"/>
  <c r="D1463" i="3"/>
  <c r="F1463" i="3" s="1"/>
  <c r="D1464" i="3"/>
  <c r="F1464" i="3" s="1"/>
  <c r="D1465" i="3"/>
  <c r="F1465" i="3" s="1"/>
  <c r="D1466" i="3"/>
  <c r="F1466" i="3" s="1"/>
  <c r="D1467" i="3"/>
  <c r="F1467" i="3" s="1"/>
  <c r="D1468" i="3"/>
  <c r="F1468" i="3" s="1"/>
  <c r="D1469" i="3"/>
  <c r="F1469" i="3" s="1"/>
  <c r="D1470" i="3"/>
  <c r="F1470" i="3" s="1"/>
  <c r="D1471" i="3"/>
  <c r="F1471" i="3" s="1"/>
  <c r="D1472" i="3"/>
  <c r="F1472" i="3" s="1"/>
  <c r="D1473" i="3"/>
  <c r="F1473" i="3" s="1"/>
  <c r="D1474" i="3"/>
  <c r="F1474" i="3" s="1"/>
  <c r="D1475" i="3"/>
  <c r="F1475" i="3" s="1"/>
  <c r="D1476" i="3"/>
  <c r="F1476" i="3" s="1"/>
  <c r="D1477" i="3"/>
  <c r="F1477" i="3" s="1"/>
  <c r="D1478" i="3"/>
  <c r="F1478" i="3" s="1"/>
  <c r="D1479" i="3"/>
  <c r="D1480" i="3"/>
  <c r="F1480" i="3" s="1"/>
  <c r="D1481" i="3"/>
  <c r="F1481" i="3" s="1"/>
  <c r="D1482" i="3"/>
  <c r="F1482" i="3" s="1"/>
  <c r="D1483" i="3"/>
  <c r="F1483" i="3" s="1"/>
  <c r="D1484" i="3"/>
  <c r="F1484" i="3" s="1"/>
  <c r="D1485" i="3"/>
  <c r="F1485" i="3" s="1"/>
  <c r="D1486" i="3"/>
  <c r="F1486" i="3" s="1"/>
  <c r="D1487" i="3"/>
  <c r="F1487" i="3" s="1"/>
  <c r="D1488" i="3"/>
  <c r="F1488" i="3" s="1"/>
  <c r="D1489" i="3"/>
  <c r="F1489" i="3" s="1"/>
  <c r="D1490" i="3"/>
  <c r="F1490" i="3" s="1"/>
  <c r="D1491" i="3"/>
  <c r="F1491" i="3" s="1"/>
  <c r="D1492" i="3"/>
  <c r="F1492" i="3" s="1"/>
  <c r="D1493" i="3"/>
  <c r="F1493" i="3" s="1"/>
  <c r="D1494" i="3"/>
  <c r="F1494" i="3" s="1"/>
  <c r="D1495" i="3"/>
  <c r="F1495" i="3" s="1"/>
  <c r="D1496" i="3"/>
  <c r="F1496" i="3" s="1"/>
  <c r="D1497" i="3"/>
  <c r="F1497" i="3" s="1"/>
  <c r="D1498" i="3"/>
  <c r="F1498" i="3" s="1"/>
  <c r="D1499" i="3"/>
  <c r="F1499" i="3" s="1"/>
  <c r="D1500" i="3"/>
  <c r="F1500" i="3" s="1"/>
  <c r="D1501" i="3"/>
  <c r="F1501" i="3" s="1"/>
  <c r="D1502" i="3"/>
  <c r="F1502" i="3" s="1"/>
  <c r="D1503" i="3"/>
  <c r="F1503" i="3" s="1"/>
  <c r="D1504" i="3"/>
  <c r="F1504" i="3" s="1"/>
  <c r="D1505" i="3"/>
  <c r="F1505" i="3" s="1"/>
  <c r="D1506" i="3"/>
  <c r="F1506" i="3" s="1"/>
  <c r="D1507" i="3"/>
  <c r="F1507" i="3" s="1"/>
  <c r="D1508" i="3"/>
  <c r="F1508" i="3" s="1"/>
  <c r="D1509" i="3"/>
  <c r="F1509" i="3" s="1"/>
  <c r="D1510" i="3"/>
  <c r="F1510" i="3" s="1"/>
  <c r="D1511" i="3"/>
  <c r="F1511" i="3" s="1"/>
  <c r="D1512" i="3"/>
  <c r="F1512" i="3" s="1"/>
  <c r="D1513" i="3"/>
  <c r="F1513" i="3" s="1"/>
  <c r="D1514" i="3"/>
  <c r="F1514" i="3" s="1"/>
  <c r="D1515" i="3"/>
  <c r="F1515" i="3" s="1"/>
  <c r="D1516" i="3"/>
  <c r="F1516" i="3" s="1"/>
  <c r="D1517" i="3"/>
  <c r="F1517" i="3" s="1"/>
  <c r="D1518" i="3"/>
  <c r="F1518" i="3" s="1"/>
  <c r="D1519" i="3"/>
  <c r="F1519" i="3" s="1"/>
  <c r="D1520" i="3"/>
  <c r="F1520" i="3" s="1"/>
  <c r="D1521" i="3"/>
  <c r="F1521" i="3" s="1"/>
  <c r="D1522" i="3"/>
  <c r="F1522" i="3" s="1"/>
  <c r="D1523" i="3"/>
  <c r="F1523" i="3" s="1"/>
  <c r="D1524" i="3"/>
  <c r="F1524" i="3" s="1"/>
  <c r="D1525" i="3"/>
  <c r="F1525" i="3" s="1"/>
  <c r="D1526" i="3"/>
  <c r="F1526" i="3" s="1"/>
  <c r="D1527" i="3"/>
  <c r="F1527" i="3" s="1"/>
  <c r="D1528" i="3"/>
  <c r="F1528" i="3" s="1"/>
  <c r="D1529" i="3"/>
  <c r="F1529" i="3" s="1"/>
  <c r="D1530" i="3"/>
  <c r="F1530" i="3" s="1"/>
  <c r="D1531" i="3"/>
  <c r="D1532" i="3"/>
  <c r="F1532" i="3" s="1"/>
  <c r="D1533" i="3"/>
  <c r="F1533" i="3" s="1"/>
  <c r="D1534" i="3"/>
  <c r="F1534" i="3" s="1"/>
  <c r="D1535" i="3"/>
  <c r="F1535" i="3" s="1"/>
  <c r="D1536" i="3"/>
  <c r="F1536" i="3" s="1"/>
  <c r="D1537" i="3"/>
  <c r="F1537" i="3" s="1"/>
  <c r="D1538" i="3"/>
  <c r="F1538" i="3" s="1"/>
  <c r="D1539" i="3"/>
  <c r="F1539" i="3" s="1"/>
  <c r="D1540" i="3"/>
  <c r="F1540" i="3" s="1"/>
  <c r="D1541" i="3"/>
  <c r="F1541" i="3" s="1"/>
  <c r="D1542" i="3"/>
  <c r="F1542" i="3" s="1"/>
  <c r="D1543" i="3"/>
  <c r="F1543" i="3" s="1"/>
  <c r="D1544" i="3"/>
  <c r="F1544" i="3" s="1"/>
  <c r="D1545" i="3"/>
  <c r="F1545" i="3" s="1"/>
  <c r="D1546" i="3"/>
  <c r="F1546" i="3" s="1"/>
  <c r="D1547" i="3"/>
  <c r="F1547" i="3" s="1"/>
  <c r="D1548" i="3"/>
  <c r="F1548" i="3" s="1"/>
  <c r="D1549" i="3"/>
  <c r="F1549" i="3" s="1"/>
  <c r="D1550" i="3"/>
  <c r="F1550" i="3" s="1"/>
  <c r="D1551" i="3"/>
  <c r="F1551" i="3" s="1"/>
  <c r="D1552" i="3"/>
  <c r="F1552" i="3" s="1"/>
  <c r="D1553" i="3"/>
  <c r="F1553" i="3" s="1"/>
  <c r="D1554" i="3"/>
  <c r="F1554" i="3" s="1"/>
  <c r="D1555" i="3"/>
  <c r="F1555" i="3" s="1"/>
  <c r="D1556" i="3"/>
  <c r="F1556" i="3" s="1"/>
  <c r="D1557" i="3"/>
  <c r="F1557" i="3" s="1"/>
  <c r="D1558" i="3"/>
  <c r="F1558" i="3" s="1"/>
  <c r="D1559" i="3"/>
  <c r="F1559" i="3" s="1"/>
  <c r="D1560" i="3"/>
  <c r="F1560" i="3" s="1"/>
  <c r="D1561" i="3"/>
  <c r="F1561" i="3" s="1"/>
  <c r="D1562" i="3"/>
  <c r="F1562" i="3" s="1"/>
  <c r="D1563" i="3"/>
  <c r="F1563" i="3" s="1"/>
  <c r="D1564" i="3"/>
  <c r="F1564" i="3" s="1"/>
  <c r="D1565" i="3"/>
  <c r="F1565" i="3" s="1"/>
  <c r="D1566" i="3"/>
  <c r="F1566" i="3" s="1"/>
  <c r="D1567" i="3"/>
  <c r="F1567" i="3" s="1"/>
  <c r="D1568" i="3"/>
  <c r="F1568" i="3" s="1"/>
  <c r="D1569" i="3"/>
  <c r="F1569" i="3" s="1"/>
  <c r="D1570" i="3"/>
  <c r="F1570" i="3" s="1"/>
  <c r="D1571" i="3"/>
  <c r="F1571" i="3" s="1"/>
  <c r="D1572" i="3"/>
  <c r="F1572" i="3" s="1"/>
  <c r="D1573" i="3"/>
  <c r="F1573" i="3" s="1"/>
  <c r="D1574" i="3"/>
  <c r="F1574" i="3" s="1"/>
  <c r="D1575" i="3"/>
  <c r="F1575" i="3" s="1"/>
  <c r="D1576" i="3"/>
  <c r="F1576" i="3" s="1"/>
  <c r="D1577" i="3"/>
  <c r="F1577" i="3" s="1"/>
  <c r="D1578" i="3"/>
  <c r="F1578" i="3" s="1"/>
  <c r="D1579" i="3"/>
  <c r="F1579" i="3" s="1"/>
  <c r="D1580" i="3"/>
  <c r="F1580" i="3" s="1"/>
  <c r="D1581" i="3"/>
  <c r="F1581" i="3" s="1"/>
  <c r="D1582" i="3"/>
  <c r="F1582" i="3" s="1"/>
  <c r="D1583" i="3"/>
  <c r="F1583" i="3" s="1"/>
  <c r="D1584" i="3"/>
  <c r="F1584" i="3" s="1"/>
  <c r="D1585" i="3"/>
  <c r="F1585" i="3" s="1"/>
  <c r="D1586" i="3"/>
  <c r="F1586" i="3" s="1"/>
  <c r="D1587" i="3"/>
  <c r="F1587" i="3" s="1"/>
  <c r="D1588" i="3"/>
  <c r="F1588" i="3" s="1"/>
  <c r="D1589" i="3"/>
  <c r="F1589" i="3" s="1"/>
  <c r="D1590" i="3"/>
  <c r="F1590" i="3" s="1"/>
  <c r="D1591" i="3"/>
  <c r="F1591" i="3" s="1"/>
  <c r="D1592" i="3"/>
  <c r="F1592" i="3" s="1"/>
  <c r="D1593" i="3"/>
  <c r="F1593" i="3" s="1"/>
  <c r="D1594" i="3"/>
  <c r="D1595" i="3"/>
  <c r="F1595" i="3" s="1"/>
  <c r="D1596" i="3"/>
  <c r="F1596" i="3" s="1"/>
  <c r="D1597" i="3"/>
  <c r="F1597" i="3" s="1"/>
  <c r="D1598" i="3"/>
  <c r="F1598" i="3" s="1"/>
  <c r="D1599" i="3"/>
  <c r="F1599" i="3" s="1"/>
  <c r="D1600" i="3"/>
  <c r="F1600" i="3" s="1"/>
  <c r="D1601" i="3"/>
  <c r="F1601" i="3" s="1"/>
  <c r="D1602" i="3"/>
  <c r="F1602" i="3" s="1"/>
  <c r="D1603" i="3"/>
  <c r="F1603" i="3" s="1"/>
  <c r="D1604" i="3"/>
  <c r="F1604" i="3" s="1"/>
  <c r="D1605" i="3"/>
  <c r="F1605" i="3" s="1"/>
  <c r="D1606" i="3"/>
  <c r="F1606" i="3" s="1"/>
  <c r="D1607" i="3"/>
  <c r="F1607" i="3" s="1"/>
  <c r="D1608" i="3"/>
  <c r="F1608" i="3" s="1"/>
  <c r="D1609" i="3"/>
  <c r="F1609" i="3" s="1"/>
  <c r="D1610" i="3"/>
  <c r="F1610" i="3" s="1"/>
  <c r="D1611" i="3"/>
  <c r="F1611" i="3" s="1"/>
  <c r="D1612" i="3"/>
  <c r="F1612" i="3" s="1"/>
  <c r="D1613" i="3"/>
  <c r="F1613" i="3" s="1"/>
  <c r="D1614" i="3"/>
  <c r="F1614" i="3" s="1"/>
  <c r="D1615" i="3"/>
  <c r="F1615" i="3" s="1"/>
  <c r="D1616" i="3"/>
  <c r="F1616" i="3" s="1"/>
  <c r="D1617" i="3"/>
  <c r="F1617" i="3" s="1"/>
  <c r="D1618" i="3"/>
  <c r="F1618" i="3" s="1"/>
  <c r="D1619" i="3"/>
  <c r="F1619" i="3" s="1"/>
  <c r="D1620" i="3"/>
  <c r="F1620" i="3" s="1"/>
  <c r="D1621" i="3"/>
  <c r="F1621" i="3" s="1"/>
  <c r="D1622" i="3"/>
  <c r="F1622" i="3" s="1"/>
  <c r="D1623" i="3"/>
  <c r="F1623" i="3" s="1"/>
  <c r="D1624" i="3"/>
  <c r="F1624" i="3" s="1"/>
  <c r="D1625" i="3"/>
  <c r="F1625" i="3" s="1"/>
  <c r="D1626" i="3"/>
  <c r="F1626" i="3" s="1"/>
  <c r="D1627" i="3"/>
  <c r="F1627" i="3" s="1"/>
  <c r="D1628" i="3"/>
  <c r="F1628" i="3" s="1"/>
  <c r="D1629" i="3"/>
  <c r="F1629" i="3" s="1"/>
  <c r="D1630" i="3"/>
  <c r="F1630" i="3" s="1"/>
  <c r="D1631" i="3"/>
  <c r="F1631" i="3" s="1"/>
  <c r="D1632" i="3"/>
  <c r="F1632" i="3" s="1"/>
  <c r="D1633" i="3"/>
  <c r="F1633" i="3" s="1"/>
  <c r="D1634" i="3"/>
  <c r="F1634" i="3" s="1"/>
  <c r="D1635" i="3"/>
  <c r="F1635" i="3" s="1"/>
  <c r="D1636" i="3"/>
  <c r="F1636" i="3" s="1"/>
  <c r="D1637" i="3"/>
  <c r="F1637" i="3" s="1"/>
  <c r="D1638" i="3"/>
  <c r="F1638" i="3" s="1"/>
  <c r="D1639" i="3"/>
  <c r="F1639" i="3" s="1"/>
  <c r="D1640" i="3"/>
  <c r="F1640" i="3" s="1"/>
  <c r="D1641" i="3"/>
  <c r="F1641" i="3" s="1"/>
  <c r="D1642" i="3"/>
  <c r="F1642" i="3" s="1"/>
  <c r="D1643" i="3"/>
  <c r="F1643" i="3" s="1"/>
  <c r="D1644" i="3"/>
  <c r="F1644" i="3" s="1"/>
  <c r="D1645" i="3"/>
  <c r="F1645" i="3" s="1"/>
  <c r="D1646" i="3"/>
  <c r="F1646" i="3" s="1"/>
  <c r="D1647" i="3"/>
  <c r="F1647" i="3" s="1"/>
  <c r="D1648" i="3"/>
  <c r="F1648" i="3" s="1"/>
  <c r="D1649" i="3"/>
  <c r="F1649" i="3" s="1"/>
  <c r="D1650" i="3"/>
  <c r="F1650" i="3" s="1"/>
  <c r="D1651" i="3"/>
  <c r="F1651" i="3" s="1"/>
  <c r="D1652" i="3"/>
  <c r="F1652" i="3" s="1"/>
  <c r="D1653" i="3"/>
  <c r="F1653" i="3" s="1"/>
  <c r="D1654" i="3"/>
  <c r="F1654" i="3" s="1"/>
  <c r="D1655" i="3"/>
  <c r="F1655" i="3" s="1"/>
  <c r="D1656" i="3"/>
  <c r="F1656" i="3" s="1"/>
  <c r="D1657" i="3"/>
  <c r="F1657" i="3" s="1"/>
  <c r="D1658" i="3"/>
  <c r="F1658" i="3" s="1"/>
  <c r="D1659" i="3"/>
  <c r="F1659" i="3" s="1"/>
  <c r="D1660" i="3"/>
  <c r="F1660" i="3" s="1"/>
  <c r="D1661" i="3"/>
  <c r="F1661" i="3" s="1"/>
  <c r="D1662" i="3"/>
  <c r="F1662" i="3" s="1"/>
  <c r="D1663" i="3"/>
  <c r="F1663" i="3" s="1"/>
  <c r="D1664" i="3"/>
  <c r="F1664" i="3" s="1"/>
  <c r="D1665" i="3"/>
  <c r="F1665" i="3" s="1"/>
  <c r="D1666" i="3"/>
  <c r="F1666" i="3" s="1"/>
  <c r="D1667" i="3"/>
  <c r="F1667" i="3" s="1"/>
  <c r="D1668" i="3"/>
  <c r="F1668" i="3" s="1"/>
  <c r="D1669" i="3"/>
  <c r="F1669" i="3" s="1"/>
  <c r="D1670" i="3"/>
  <c r="F1670" i="3" s="1"/>
  <c r="D1671" i="3"/>
  <c r="F1671" i="3" s="1"/>
  <c r="D1672" i="3"/>
  <c r="F1672" i="3" s="1"/>
  <c r="D1673" i="3"/>
  <c r="F1673" i="3" s="1"/>
  <c r="D1674" i="3"/>
  <c r="F1674" i="3" s="1"/>
  <c r="D1675" i="3"/>
  <c r="F1675" i="3" s="1"/>
  <c r="D1676" i="3"/>
  <c r="F1676" i="3" s="1"/>
  <c r="D1677" i="3"/>
  <c r="F1677" i="3" s="1"/>
  <c r="D1678" i="3"/>
  <c r="F1678" i="3" s="1"/>
  <c r="D1679" i="3"/>
  <c r="F1679" i="3" s="1"/>
  <c r="D1680" i="3"/>
  <c r="F1680" i="3" s="1"/>
  <c r="D1681" i="3"/>
  <c r="F1681" i="3" s="1"/>
  <c r="D1682" i="3"/>
  <c r="F1682" i="3" s="1"/>
  <c r="D1683" i="3"/>
  <c r="F1683" i="3" s="1"/>
  <c r="D1684" i="3"/>
  <c r="F1684" i="3" s="1"/>
  <c r="D1685" i="3"/>
  <c r="F1685" i="3" s="1"/>
  <c r="D1686" i="3"/>
  <c r="F1686" i="3" s="1"/>
  <c r="D1687" i="3"/>
  <c r="F1687" i="3" s="1"/>
  <c r="D1688" i="3"/>
  <c r="F1688" i="3" s="1"/>
  <c r="D1689" i="3"/>
  <c r="F1689" i="3" s="1"/>
  <c r="D1690" i="3"/>
  <c r="F1690" i="3" s="1"/>
  <c r="D1691" i="3"/>
  <c r="F1691" i="3" s="1"/>
  <c r="D1692" i="3"/>
  <c r="F1692" i="3" s="1"/>
  <c r="D1693" i="3"/>
  <c r="F1693" i="3" s="1"/>
  <c r="D1694" i="3"/>
  <c r="F1694" i="3" s="1"/>
  <c r="D1695" i="3"/>
  <c r="F1695" i="3" s="1"/>
  <c r="D1696" i="3"/>
  <c r="F1696" i="3" s="1"/>
  <c r="D1697" i="3"/>
  <c r="F1697" i="3" s="1"/>
  <c r="D1698" i="3"/>
  <c r="F1698" i="3" s="1"/>
  <c r="D1699" i="3"/>
  <c r="F1699" i="3" s="1"/>
  <c r="D1700" i="3"/>
  <c r="F1700" i="3" s="1"/>
  <c r="D1701" i="3"/>
  <c r="F1701" i="3" s="1"/>
  <c r="D1702" i="3"/>
  <c r="F1702" i="3" s="1"/>
  <c r="D1703" i="3"/>
  <c r="F1703" i="3" s="1"/>
  <c r="D1704" i="3"/>
  <c r="F1704" i="3" s="1"/>
  <c r="D1705" i="3"/>
  <c r="F1705" i="3" s="1"/>
  <c r="D1706" i="3"/>
  <c r="F1706" i="3" s="1"/>
  <c r="D1707" i="3"/>
  <c r="F1707" i="3" s="1"/>
  <c r="D1708" i="3"/>
  <c r="F1708" i="3" s="1"/>
  <c r="D1709" i="3"/>
  <c r="F1709" i="3" s="1"/>
  <c r="D1710" i="3"/>
  <c r="F1710" i="3" s="1"/>
  <c r="D1711" i="3"/>
  <c r="F1711" i="3" s="1"/>
  <c r="D1712" i="3"/>
  <c r="F1712" i="3" s="1"/>
  <c r="D1713" i="3"/>
  <c r="F1713" i="3" s="1"/>
  <c r="D1714" i="3"/>
  <c r="F1714" i="3" s="1"/>
  <c r="D1715" i="3"/>
  <c r="F1715" i="3" s="1"/>
  <c r="D1716" i="3"/>
  <c r="F1716" i="3" s="1"/>
  <c r="D1717" i="3"/>
  <c r="F1717" i="3" s="1"/>
  <c r="D1718" i="3"/>
  <c r="F1718" i="3" s="1"/>
  <c r="D1719" i="3"/>
  <c r="F1719" i="3" s="1"/>
  <c r="D1720" i="3"/>
  <c r="F1720" i="3" s="1"/>
  <c r="D1721" i="3"/>
  <c r="F1721" i="3" s="1"/>
  <c r="D1722" i="3"/>
  <c r="F1722" i="3" s="1"/>
  <c r="D1723" i="3"/>
  <c r="F1723" i="3" s="1"/>
  <c r="D1724" i="3"/>
  <c r="F1724" i="3" s="1"/>
  <c r="D1725" i="3"/>
  <c r="F1725" i="3" s="1"/>
  <c r="D1726" i="3"/>
  <c r="F1726" i="3" s="1"/>
  <c r="D1727" i="3"/>
  <c r="F1727" i="3" s="1"/>
  <c r="D1728" i="3"/>
  <c r="F1728" i="3" s="1"/>
  <c r="D1729" i="3"/>
  <c r="F1729" i="3" s="1"/>
  <c r="D1730" i="3"/>
  <c r="F1730" i="3" s="1"/>
  <c r="D1731" i="3"/>
  <c r="F1731" i="3" s="1"/>
  <c r="D1732" i="3"/>
  <c r="F1732" i="3" s="1"/>
  <c r="D1733" i="3"/>
  <c r="F1733" i="3" s="1"/>
  <c r="D1734" i="3"/>
  <c r="F1734" i="3" s="1"/>
  <c r="D1735" i="3"/>
  <c r="F1735" i="3" s="1"/>
  <c r="D1736" i="3"/>
  <c r="F1736" i="3" s="1"/>
  <c r="D1737" i="3"/>
  <c r="F1737" i="3" s="1"/>
  <c r="D1738" i="3"/>
  <c r="F1738" i="3" s="1"/>
  <c r="D1739" i="3"/>
  <c r="F1739" i="3" s="1"/>
  <c r="D1740" i="3"/>
  <c r="F1740" i="3" s="1"/>
  <c r="D1741" i="3"/>
  <c r="F1741" i="3" s="1"/>
  <c r="D1742" i="3"/>
  <c r="F1742" i="3" s="1"/>
  <c r="D1743" i="3"/>
  <c r="F1743" i="3" s="1"/>
  <c r="D1744" i="3"/>
  <c r="F1744" i="3" s="1"/>
  <c r="D1745" i="3"/>
  <c r="F1745" i="3" s="1"/>
  <c r="D1746" i="3"/>
  <c r="F1746" i="3" s="1"/>
  <c r="D1747" i="3"/>
  <c r="F1747" i="3" s="1"/>
  <c r="D1748" i="3"/>
  <c r="F1748" i="3" s="1"/>
  <c r="D1749" i="3"/>
  <c r="F1749" i="3" s="1"/>
  <c r="D1750" i="3"/>
  <c r="F1750" i="3" s="1"/>
  <c r="D1751" i="3"/>
  <c r="F1751" i="3" s="1"/>
  <c r="D1752" i="3"/>
  <c r="F1752" i="3" s="1"/>
  <c r="D1753" i="3"/>
  <c r="F1753" i="3" s="1"/>
  <c r="D1754" i="3"/>
  <c r="F1754" i="3" s="1"/>
  <c r="D1755" i="3"/>
  <c r="F1755" i="3" s="1"/>
  <c r="D1756" i="3"/>
  <c r="F1756" i="3" s="1"/>
  <c r="D1757" i="3"/>
  <c r="F1757" i="3" s="1"/>
  <c r="D1758" i="3"/>
  <c r="F1758" i="3" s="1"/>
  <c r="D1759" i="3"/>
  <c r="F1759" i="3" s="1"/>
  <c r="D1760" i="3"/>
  <c r="F1760" i="3" s="1"/>
  <c r="D1761" i="3"/>
  <c r="F1761" i="3" s="1"/>
  <c r="D1762" i="3"/>
  <c r="F1762" i="3" s="1"/>
  <c r="D1763" i="3"/>
  <c r="F1763" i="3" s="1"/>
  <c r="D1764" i="3"/>
  <c r="F1764" i="3" s="1"/>
  <c r="D1765" i="3"/>
  <c r="F1765" i="3" s="1"/>
  <c r="D1766" i="3"/>
  <c r="F1766" i="3" s="1"/>
  <c r="D1767" i="3"/>
  <c r="F1767" i="3" s="1"/>
  <c r="D1768" i="3"/>
  <c r="F1768" i="3" s="1"/>
  <c r="D1769" i="3"/>
  <c r="F1769" i="3" s="1"/>
  <c r="D1770" i="3"/>
  <c r="F1770" i="3" s="1"/>
  <c r="D1771" i="3"/>
  <c r="F1771" i="3" s="1"/>
  <c r="D1772" i="3"/>
  <c r="F1772" i="3" s="1"/>
  <c r="D1773" i="3"/>
  <c r="F1773" i="3" s="1"/>
  <c r="D1774" i="3"/>
  <c r="F1774" i="3" s="1"/>
  <c r="D1775" i="3"/>
  <c r="F1775" i="3" s="1"/>
  <c r="D1776" i="3"/>
  <c r="F1776" i="3" s="1"/>
  <c r="D1777" i="3"/>
  <c r="F1777" i="3" s="1"/>
  <c r="D1778" i="3"/>
  <c r="F1778" i="3" s="1"/>
  <c r="D1779" i="3"/>
  <c r="F1779" i="3" s="1"/>
  <c r="D1780" i="3"/>
  <c r="F1780" i="3" s="1"/>
  <c r="D1781" i="3"/>
  <c r="F1781" i="3" s="1"/>
  <c r="D1782" i="3"/>
  <c r="F1782" i="3" s="1"/>
  <c r="D1783" i="3"/>
  <c r="F1783" i="3" s="1"/>
  <c r="D1784" i="3"/>
  <c r="F1784" i="3" s="1"/>
  <c r="D1785" i="3"/>
  <c r="F1785" i="3" s="1"/>
  <c r="D1786" i="3"/>
  <c r="F1786" i="3" s="1"/>
  <c r="D1787" i="3"/>
  <c r="F1787" i="3" s="1"/>
  <c r="D1788" i="3"/>
  <c r="F1788" i="3" s="1"/>
  <c r="D1789" i="3"/>
  <c r="F1789" i="3" s="1"/>
  <c r="D1790" i="3"/>
  <c r="F1790" i="3" s="1"/>
  <c r="D1791" i="3"/>
  <c r="F1791" i="3" s="1"/>
  <c r="D1792" i="3"/>
  <c r="F1792" i="3" s="1"/>
  <c r="D1793" i="3"/>
  <c r="F1793" i="3" s="1"/>
  <c r="D1794" i="3"/>
  <c r="F1794" i="3" s="1"/>
  <c r="D1795" i="3"/>
  <c r="F1795" i="3" s="1"/>
  <c r="D1796" i="3"/>
  <c r="F1796" i="3" s="1"/>
  <c r="D1797" i="3"/>
  <c r="F1797" i="3" s="1"/>
  <c r="D1798" i="3"/>
  <c r="F1798" i="3" s="1"/>
  <c r="D1799" i="3"/>
  <c r="F1799" i="3" s="1"/>
  <c r="D1800" i="3"/>
  <c r="F1800" i="3" s="1"/>
  <c r="D1801" i="3"/>
  <c r="F1801" i="3" s="1"/>
  <c r="D1802" i="3"/>
  <c r="F1802" i="3" s="1"/>
  <c r="D1803" i="3"/>
  <c r="F1803" i="3" s="1"/>
  <c r="D1804" i="3"/>
  <c r="F1804" i="3" s="1"/>
  <c r="D1805" i="3"/>
  <c r="F1805" i="3" s="1"/>
  <c r="D1806" i="3"/>
  <c r="F1806" i="3" s="1"/>
  <c r="D1807" i="3"/>
  <c r="F1807" i="3" s="1"/>
  <c r="D1808" i="3"/>
  <c r="F1808" i="3" s="1"/>
  <c r="D1809" i="3"/>
  <c r="F1809" i="3" s="1"/>
  <c r="D1810" i="3"/>
  <c r="F1810" i="3" s="1"/>
  <c r="D1811" i="3"/>
  <c r="F1811" i="3" s="1"/>
  <c r="D1812" i="3"/>
  <c r="F1812" i="3" s="1"/>
  <c r="D1813" i="3"/>
  <c r="F1813" i="3" s="1"/>
  <c r="D1814" i="3"/>
  <c r="F1814" i="3" s="1"/>
  <c r="D1815" i="3"/>
  <c r="F1815" i="3" s="1"/>
  <c r="D1816" i="3"/>
  <c r="F1816" i="3" s="1"/>
  <c r="D1817" i="3"/>
  <c r="F1817" i="3" s="1"/>
  <c r="D1818" i="3"/>
  <c r="F1818" i="3" s="1"/>
  <c r="D1819" i="3"/>
  <c r="F1819" i="3" s="1"/>
  <c r="D1820" i="3"/>
  <c r="F1820" i="3" s="1"/>
  <c r="D1821" i="3"/>
  <c r="F1821" i="3" s="1"/>
  <c r="D1822" i="3"/>
  <c r="F1822" i="3" s="1"/>
  <c r="D1823" i="3"/>
  <c r="F1823" i="3" s="1"/>
  <c r="D1824" i="3"/>
  <c r="F1824" i="3" s="1"/>
  <c r="D1825" i="3"/>
  <c r="F1825" i="3" s="1"/>
  <c r="D1826" i="3"/>
  <c r="F1826" i="3" s="1"/>
  <c r="D1827" i="3"/>
  <c r="F1827" i="3" s="1"/>
  <c r="D1828" i="3"/>
  <c r="F1828" i="3" s="1"/>
  <c r="D1829" i="3"/>
  <c r="F1829" i="3" s="1"/>
  <c r="D1830" i="3"/>
  <c r="F1830" i="3" s="1"/>
  <c r="D1831" i="3"/>
  <c r="F1831" i="3" s="1"/>
  <c r="D1832" i="3"/>
  <c r="F1832" i="3" s="1"/>
  <c r="D1833" i="3"/>
  <c r="F1833" i="3" s="1"/>
  <c r="D1834" i="3"/>
  <c r="F1834" i="3" s="1"/>
  <c r="D1835" i="3"/>
  <c r="F1835" i="3" s="1"/>
  <c r="D1836" i="3"/>
  <c r="F1836" i="3" s="1"/>
  <c r="D1837" i="3"/>
  <c r="F1837" i="3" s="1"/>
  <c r="D1838" i="3"/>
  <c r="F1838" i="3" s="1"/>
  <c r="D1839" i="3"/>
  <c r="F1839" i="3" s="1"/>
  <c r="D1840" i="3"/>
  <c r="F1840" i="3" s="1"/>
  <c r="D1841" i="3"/>
  <c r="F1841" i="3" s="1"/>
  <c r="D1842" i="3"/>
  <c r="F1842" i="3" s="1"/>
  <c r="D1843" i="3"/>
  <c r="F1843" i="3" s="1"/>
  <c r="D1844" i="3"/>
  <c r="F1844" i="3" s="1"/>
  <c r="D1845" i="3"/>
  <c r="F1845" i="3" s="1"/>
  <c r="D1846" i="3"/>
  <c r="F1846" i="3" s="1"/>
  <c r="D1847" i="3"/>
  <c r="F1847" i="3" s="1"/>
  <c r="D1848" i="3"/>
  <c r="F1848" i="3" s="1"/>
  <c r="D1849" i="3"/>
  <c r="F1849" i="3" s="1"/>
  <c r="D1850" i="3"/>
  <c r="F1850" i="3" s="1"/>
  <c r="D1851" i="3"/>
  <c r="F1851" i="3" s="1"/>
  <c r="D1852" i="3"/>
  <c r="F1852" i="3" s="1"/>
  <c r="D1853" i="3"/>
  <c r="F1853" i="3" s="1"/>
  <c r="D1854" i="3"/>
  <c r="F1854" i="3" s="1"/>
  <c r="D1855" i="3"/>
  <c r="F1855" i="3" s="1"/>
  <c r="D1856" i="3"/>
  <c r="F1856" i="3" s="1"/>
  <c r="D1857" i="3"/>
  <c r="F1857" i="3" s="1"/>
  <c r="D1858" i="3"/>
  <c r="F1858" i="3" s="1"/>
  <c r="D1859" i="3"/>
  <c r="F1859" i="3" s="1"/>
  <c r="D1860" i="3"/>
  <c r="F1860" i="3" s="1"/>
  <c r="D1861" i="3"/>
  <c r="F1861" i="3" s="1"/>
  <c r="D1862" i="3"/>
  <c r="F1862" i="3" s="1"/>
  <c r="D1863" i="3"/>
  <c r="F1863" i="3" s="1"/>
  <c r="D1864" i="3"/>
  <c r="F1864" i="3" s="1"/>
  <c r="D1865" i="3"/>
  <c r="F1865" i="3" s="1"/>
  <c r="D1866" i="3"/>
  <c r="F1866" i="3" s="1"/>
  <c r="D1867" i="3"/>
  <c r="F1867" i="3" s="1"/>
  <c r="D1868" i="3"/>
  <c r="F1868" i="3" s="1"/>
  <c r="D1869" i="3"/>
  <c r="F1869" i="3" s="1"/>
  <c r="D1870" i="3"/>
  <c r="F1870" i="3" s="1"/>
  <c r="D1871" i="3"/>
  <c r="F1871" i="3" s="1"/>
  <c r="D1872" i="3"/>
  <c r="F1872" i="3" s="1"/>
  <c r="D1873" i="3"/>
  <c r="F1873" i="3" s="1"/>
  <c r="D1874" i="3"/>
  <c r="F1874" i="3" s="1"/>
  <c r="D1875" i="3"/>
  <c r="F1875" i="3" s="1"/>
  <c r="D1876" i="3"/>
  <c r="F1876" i="3" s="1"/>
  <c r="D1877" i="3"/>
  <c r="F1877" i="3" s="1"/>
  <c r="D1878" i="3"/>
  <c r="F1878" i="3" s="1"/>
  <c r="D1879" i="3"/>
  <c r="F1879" i="3" s="1"/>
  <c r="D1880" i="3"/>
  <c r="F1880" i="3" s="1"/>
  <c r="D1881" i="3"/>
  <c r="F1881" i="3" s="1"/>
  <c r="D1882" i="3"/>
  <c r="F1882" i="3" s="1"/>
  <c r="D1883" i="3"/>
  <c r="F1883" i="3" s="1"/>
  <c r="D1884" i="3"/>
  <c r="F1884" i="3" s="1"/>
  <c r="D1885" i="3"/>
  <c r="F1885" i="3" s="1"/>
  <c r="D1886" i="3"/>
  <c r="F1886" i="3" s="1"/>
  <c r="D1887" i="3"/>
  <c r="F1887" i="3" s="1"/>
  <c r="D1888" i="3"/>
  <c r="F1888" i="3" s="1"/>
  <c r="D1889" i="3"/>
  <c r="F1889" i="3" s="1"/>
  <c r="D1890" i="3"/>
  <c r="F1890" i="3" s="1"/>
  <c r="D1891" i="3"/>
  <c r="F1891" i="3" s="1"/>
  <c r="D1892" i="3"/>
  <c r="F1892" i="3" s="1"/>
  <c r="D1893" i="3"/>
  <c r="F1893" i="3" s="1"/>
  <c r="D1894" i="3"/>
  <c r="F1894" i="3" s="1"/>
  <c r="D1895" i="3"/>
  <c r="F1895" i="3" s="1"/>
  <c r="D1896" i="3"/>
  <c r="F1896" i="3" s="1"/>
  <c r="D1897" i="3"/>
  <c r="F1897" i="3" s="1"/>
  <c r="D1898" i="3"/>
  <c r="F1898" i="3" s="1"/>
  <c r="D1899" i="3"/>
  <c r="F1899" i="3" s="1"/>
  <c r="D1900" i="3"/>
  <c r="F1900" i="3" s="1"/>
  <c r="D1901" i="3"/>
  <c r="F1901" i="3" s="1"/>
  <c r="D1902" i="3"/>
  <c r="F1902" i="3" s="1"/>
  <c r="D1903" i="3"/>
  <c r="F1903" i="3" s="1"/>
  <c r="D1904" i="3"/>
  <c r="F1904" i="3" s="1"/>
  <c r="D1905" i="3"/>
  <c r="F1905" i="3" s="1"/>
  <c r="D1906" i="3"/>
  <c r="F1906" i="3" s="1"/>
  <c r="D1907" i="3"/>
  <c r="F1907" i="3" s="1"/>
  <c r="D1908" i="3"/>
  <c r="F1908" i="3" s="1"/>
  <c r="D1909" i="3"/>
  <c r="F1909" i="3" s="1"/>
  <c r="D1910" i="3"/>
  <c r="F1910" i="3" s="1"/>
  <c r="D1911" i="3"/>
  <c r="F1911" i="3" s="1"/>
  <c r="D1912" i="3"/>
  <c r="F1912" i="3" s="1"/>
  <c r="D1913" i="3"/>
  <c r="F1913" i="3" s="1"/>
  <c r="D1914" i="3"/>
  <c r="F1914" i="3" s="1"/>
  <c r="D1915" i="3"/>
  <c r="F1915" i="3" s="1"/>
  <c r="D1916" i="3"/>
  <c r="F1916" i="3" s="1"/>
  <c r="D1917" i="3"/>
  <c r="F1917" i="3" s="1"/>
  <c r="D1918" i="3"/>
  <c r="F1918" i="3" s="1"/>
  <c r="D1919" i="3"/>
  <c r="F1919" i="3" s="1"/>
  <c r="D1920" i="3"/>
  <c r="F1920" i="3" s="1"/>
  <c r="D1921" i="3"/>
  <c r="F1921" i="3" s="1"/>
  <c r="D1922" i="3"/>
  <c r="F1922" i="3" s="1"/>
  <c r="D1923" i="3"/>
  <c r="D1924" i="3"/>
  <c r="F1924" i="3" s="1"/>
  <c r="D1925" i="3"/>
  <c r="F1925" i="3" s="1"/>
  <c r="D1926" i="3"/>
  <c r="F1926" i="3" s="1"/>
  <c r="D1927" i="3"/>
  <c r="F1927" i="3" s="1"/>
  <c r="D1928" i="3"/>
  <c r="F1928" i="3" s="1"/>
  <c r="D1929" i="3"/>
  <c r="F1929" i="3" s="1"/>
  <c r="D1930" i="3"/>
  <c r="F1930" i="3" s="1"/>
  <c r="D1931" i="3"/>
  <c r="F1931" i="3" s="1"/>
  <c r="D1932" i="3"/>
  <c r="F1932" i="3" s="1"/>
  <c r="D1933" i="3"/>
  <c r="F1933" i="3" s="1"/>
  <c r="D1934" i="3"/>
  <c r="F1934" i="3" s="1"/>
  <c r="D1935" i="3"/>
  <c r="F1935" i="3" s="1"/>
  <c r="D1936" i="3"/>
  <c r="F1936" i="3" s="1"/>
  <c r="D1937" i="3"/>
  <c r="F1937" i="3" s="1"/>
  <c r="D1938" i="3"/>
  <c r="F1938" i="3" s="1"/>
  <c r="D1939" i="3"/>
  <c r="F1939" i="3" s="1"/>
  <c r="D1940" i="3"/>
  <c r="F1940" i="3" s="1"/>
  <c r="D1941" i="3"/>
  <c r="F1941" i="3" s="1"/>
  <c r="D1942" i="3"/>
  <c r="F1942" i="3" s="1"/>
  <c r="D1943" i="3"/>
  <c r="F1943" i="3" s="1"/>
  <c r="D1944" i="3"/>
  <c r="F1944" i="3" s="1"/>
  <c r="D1945" i="3"/>
  <c r="F1945" i="3" s="1"/>
  <c r="D1946" i="3"/>
  <c r="F1946" i="3" s="1"/>
  <c r="D1947" i="3"/>
  <c r="F1947" i="3" s="1"/>
  <c r="D1948" i="3"/>
  <c r="F1948" i="3" s="1"/>
  <c r="D1949" i="3"/>
  <c r="F1949" i="3" s="1"/>
  <c r="D1950" i="3"/>
  <c r="F1950" i="3" s="1"/>
  <c r="D1951" i="3"/>
  <c r="F1951" i="3" s="1"/>
  <c r="D1952" i="3"/>
  <c r="F1952" i="3" s="1"/>
  <c r="D1953" i="3"/>
  <c r="F1953" i="3" s="1"/>
  <c r="D1954" i="3"/>
  <c r="F1954" i="3" s="1"/>
  <c r="D1955" i="3"/>
  <c r="F1955" i="3" s="1"/>
  <c r="D1956" i="3"/>
  <c r="F1956" i="3" s="1"/>
  <c r="D1957" i="3"/>
  <c r="F1957" i="3" s="1"/>
  <c r="D1958" i="3"/>
  <c r="F1958" i="3" s="1"/>
  <c r="D1959" i="3"/>
  <c r="F1959" i="3" s="1"/>
  <c r="D1960" i="3"/>
  <c r="F1960" i="3" s="1"/>
  <c r="D1961" i="3"/>
  <c r="F1961" i="3" s="1"/>
  <c r="D1962" i="3"/>
  <c r="F1962" i="3" s="1"/>
  <c r="D1963" i="3"/>
  <c r="F1963" i="3" s="1"/>
  <c r="D1964" i="3"/>
  <c r="F1964" i="3" s="1"/>
  <c r="D1965" i="3"/>
  <c r="F1965" i="3" s="1"/>
  <c r="D1966" i="3"/>
  <c r="F1966" i="3" s="1"/>
  <c r="D1967" i="3"/>
  <c r="F1967" i="3" s="1"/>
  <c r="D1968" i="3"/>
  <c r="F1968" i="3" s="1"/>
  <c r="D1969" i="3"/>
  <c r="F1969" i="3" s="1"/>
  <c r="D1970" i="3"/>
  <c r="F1970" i="3" s="1"/>
  <c r="D1971" i="3"/>
  <c r="F1971" i="3" s="1"/>
  <c r="D1972" i="3"/>
  <c r="F1972" i="3" s="1"/>
  <c r="D1973" i="3"/>
  <c r="F1973" i="3" s="1"/>
  <c r="D1974" i="3"/>
  <c r="F1974" i="3" s="1"/>
  <c r="D1975" i="3"/>
  <c r="F1975" i="3" s="1"/>
  <c r="D1976" i="3"/>
  <c r="F1976" i="3" s="1"/>
  <c r="D1977" i="3"/>
  <c r="F1977" i="3" s="1"/>
  <c r="D1978" i="3"/>
  <c r="F1978" i="3" s="1"/>
  <c r="D1979" i="3"/>
  <c r="F1979" i="3" s="1"/>
  <c r="D1980" i="3"/>
  <c r="F1980" i="3" s="1"/>
  <c r="D1981" i="3"/>
  <c r="F1981" i="3" s="1"/>
  <c r="D1982" i="3"/>
  <c r="F1982" i="3" s="1"/>
  <c r="D1983" i="3"/>
  <c r="F1983" i="3" s="1"/>
  <c r="D1984" i="3"/>
  <c r="F1984" i="3" s="1"/>
  <c r="D1985" i="3"/>
  <c r="F1985" i="3" s="1"/>
  <c r="D1986" i="3"/>
  <c r="F1986" i="3" s="1"/>
  <c r="D1987" i="3"/>
  <c r="D1988" i="3"/>
  <c r="F1988" i="3" s="1"/>
  <c r="D1989" i="3"/>
  <c r="F1989" i="3" s="1"/>
  <c r="D1990" i="3"/>
  <c r="F1990" i="3" s="1"/>
  <c r="D1991" i="3"/>
  <c r="F1991" i="3" s="1"/>
  <c r="D1992" i="3"/>
  <c r="F1992" i="3" s="1"/>
  <c r="D1993" i="3"/>
  <c r="F1993" i="3" s="1"/>
  <c r="D1994" i="3"/>
  <c r="F1994" i="3" s="1"/>
  <c r="D1995" i="3"/>
  <c r="F1995" i="3" s="1"/>
  <c r="D1996" i="3"/>
  <c r="F1996" i="3" s="1"/>
  <c r="D1997" i="3"/>
  <c r="F1997" i="3" s="1"/>
  <c r="D1998" i="3"/>
  <c r="F1998" i="3" s="1"/>
  <c r="D1999" i="3"/>
  <c r="F1999" i="3" s="1"/>
  <c r="D2000" i="3"/>
  <c r="F2000" i="3" s="1"/>
  <c r="D2001" i="3"/>
  <c r="F2001" i="3" s="1"/>
  <c r="D2002" i="3"/>
  <c r="F2002" i="3" s="1"/>
  <c r="D2003" i="3"/>
  <c r="F2003" i="3" s="1"/>
  <c r="D2004" i="3"/>
  <c r="F2004" i="3" s="1"/>
  <c r="D2005" i="3"/>
  <c r="F2005" i="3" s="1"/>
  <c r="D2006" i="3"/>
  <c r="F2006" i="3" s="1"/>
  <c r="D2007" i="3"/>
  <c r="F2007" i="3" s="1"/>
  <c r="D2008" i="3"/>
  <c r="F2008" i="3" s="1"/>
  <c r="D2009" i="3"/>
  <c r="F2009" i="3" s="1"/>
  <c r="D2010" i="3"/>
  <c r="F2010" i="3" s="1"/>
  <c r="D2011" i="3"/>
  <c r="F2011" i="3" s="1"/>
  <c r="D2012" i="3"/>
  <c r="F2012" i="3" s="1"/>
  <c r="D2013" i="3"/>
  <c r="F2013" i="3" s="1"/>
  <c r="D2014" i="3"/>
  <c r="F2014" i="3" s="1"/>
  <c r="D2015" i="3"/>
  <c r="F2015" i="3" s="1"/>
  <c r="D2016" i="3"/>
  <c r="F2016" i="3" s="1"/>
  <c r="D2017" i="3"/>
  <c r="F2017" i="3" s="1"/>
  <c r="D2018" i="3"/>
  <c r="F2018" i="3" s="1"/>
  <c r="D2019" i="3"/>
  <c r="F2019" i="3" s="1"/>
  <c r="D2020" i="3"/>
  <c r="F2020" i="3" s="1"/>
  <c r="D2021" i="3"/>
  <c r="F2021" i="3" s="1"/>
  <c r="D2022" i="3"/>
  <c r="F2022" i="3" s="1"/>
  <c r="D2023" i="3"/>
  <c r="F2023" i="3" s="1"/>
  <c r="D2024" i="3"/>
  <c r="F2024" i="3" s="1"/>
  <c r="D2025" i="3"/>
  <c r="F2025" i="3" s="1"/>
  <c r="D2026" i="3"/>
  <c r="F2026" i="3" s="1"/>
  <c r="D2027" i="3"/>
  <c r="F2027" i="3" s="1"/>
  <c r="D2028" i="3"/>
  <c r="F2028" i="3" s="1"/>
  <c r="D2029" i="3"/>
  <c r="F2029" i="3" s="1"/>
  <c r="D2030" i="3"/>
  <c r="F2030" i="3" s="1"/>
  <c r="D2031" i="3"/>
  <c r="F2031" i="3" s="1"/>
  <c r="D2032" i="3"/>
  <c r="F2032" i="3" s="1"/>
  <c r="D2033" i="3"/>
  <c r="F2033" i="3" s="1"/>
  <c r="D2034" i="3"/>
  <c r="F2034" i="3" s="1"/>
  <c r="D2035" i="3"/>
  <c r="F2035" i="3" s="1"/>
  <c r="D2036" i="3"/>
  <c r="F2036" i="3" s="1"/>
  <c r="D2037" i="3"/>
  <c r="F2037" i="3" s="1"/>
  <c r="D2038" i="3"/>
  <c r="F2038" i="3" s="1"/>
  <c r="D2039" i="3"/>
  <c r="F2039" i="3" s="1"/>
  <c r="D2040" i="3"/>
  <c r="F2040" i="3" s="1"/>
  <c r="D2041" i="3"/>
  <c r="F2041" i="3" s="1"/>
  <c r="D2042" i="3"/>
  <c r="F2042" i="3" s="1"/>
  <c r="D2043" i="3"/>
  <c r="F2043" i="3" s="1"/>
  <c r="D2044" i="3"/>
  <c r="F2044" i="3" s="1"/>
  <c r="D2045" i="3"/>
  <c r="F2045" i="3" s="1"/>
  <c r="D2046" i="3"/>
  <c r="F2046" i="3" s="1"/>
  <c r="D2047" i="3"/>
  <c r="F2047" i="3" s="1"/>
  <c r="D2048" i="3"/>
  <c r="F2048" i="3" s="1"/>
  <c r="D2049" i="3"/>
  <c r="F2049" i="3" s="1"/>
  <c r="D2050" i="3"/>
  <c r="F2050" i="3" s="1"/>
  <c r="D2051" i="3"/>
  <c r="F2051" i="3" s="1"/>
  <c r="D2052" i="3"/>
  <c r="F2052" i="3" s="1"/>
  <c r="D2053" i="3"/>
  <c r="F2053" i="3" s="1"/>
  <c r="D2054" i="3"/>
  <c r="F2054" i="3" s="1"/>
  <c r="D2055" i="3"/>
  <c r="F2055" i="3" s="1"/>
  <c r="D2056" i="3"/>
  <c r="F2056" i="3" s="1"/>
  <c r="D2057" i="3"/>
  <c r="F2057" i="3" s="1"/>
  <c r="D2058" i="3"/>
  <c r="F2058" i="3" s="1"/>
  <c r="D2059" i="3"/>
  <c r="F2059" i="3" s="1"/>
  <c r="D2060" i="3"/>
  <c r="F2060" i="3" s="1"/>
  <c r="D2061" i="3"/>
  <c r="F2061" i="3" s="1"/>
  <c r="D2062" i="3"/>
  <c r="F2062" i="3" s="1"/>
  <c r="D2063" i="3"/>
  <c r="F2063" i="3" s="1"/>
  <c r="D2064" i="3"/>
  <c r="F2064" i="3" s="1"/>
  <c r="D2065" i="3"/>
  <c r="F2065" i="3" s="1"/>
  <c r="D2066" i="3"/>
  <c r="D2067" i="3"/>
  <c r="F2067" i="3" s="1"/>
  <c r="D2068" i="3"/>
  <c r="F2068" i="3" s="1"/>
  <c r="D2069" i="3"/>
  <c r="F2069" i="3" s="1"/>
  <c r="D2070" i="3"/>
  <c r="F2070" i="3" s="1"/>
  <c r="D2071" i="3"/>
  <c r="F2071" i="3" s="1"/>
  <c r="D2072" i="3"/>
  <c r="F2072" i="3" s="1"/>
  <c r="D2073" i="3"/>
  <c r="F2073" i="3" s="1"/>
  <c r="D2074" i="3"/>
  <c r="F2074" i="3" s="1"/>
  <c r="D2075" i="3"/>
  <c r="F2075" i="3" s="1"/>
  <c r="D2076" i="3"/>
  <c r="F2076" i="3" s="1"/>
  <c r="D2077" i="3"/>
  <c r="F2077" i="3" s="1"/>
  <c r="D2078" i="3"/>
  <c r="F2078" i="3" s="1"/>
  <c r="D2079" i="3"/>
  <c r="F2079" i="3" s="1"/>
  <c r="D2080" i="3"/>
  <c r="F2080" i="3" s="1"/>
  <c r="D2081" i="3"/>
  <c r="F2081" i="3" s="1"/>
  <c r="D2082" i="3"/>
  <c r="F2082" i="3" s="1"/>
  <c r="D2083" i="3"/>
  <c r="F2083" i="3" s="1"/>
  <c r="D2084" i="3"/>
  <c r="F2084" i="3" s="1"/>
  <c r="D2085" i="3"/>
  <c r="F2085" i="3" s="1"/>
  <c r="D2086" i="3"/>
  <c r="F2086" i="3" s="1"/>
  <c r="D2087" i="3"/>
  <c r="F2087" i="3" s="1"/>
  <c r="D2088" i="3"/>
  <c r="F2088" i="3" s="1"/>
  <c r="D2089" i="3"/>
  <c r="F2089" i="3" s="1"/>
  <c r="D2090" i="3"/>
  <c r="F2090" i="3" s="1"/>
  <c r="D2091" i="3"/>
  <c r="F2091" i="3" s="1"/>
  <c r="D2092" i="3"/>
  <c r="F2092" i="3" s="1"/>
  <c r="D2093" i="3"/>
  <c r="F2093" i="3" s="1"/>
  <c r="D2094" i="3"/>
  <c r="F2094" i="3" s="1"/>
  <c r="D2095" i="3"/>
  <c r="F2095" i="3" s="1"/>
  <c r="D2096" i="3"/>
  <c r="F2096" i="3" s="1"/>
  <c r="D2097" i="3"/>
  <c r="F2097" i="3" s="1"/>
  <c r="D2098" i="3"/>
  <c r="F2098" i="3" s="1"/>
  <c r="D2099" i="3"/>
  <c r="F2099" i="3" s="1"/>
  <c r="D2100" i="3"/>
  <c r="F2100" i="3" s="1"/>
  <c r="D2101" i="3"/>
  <c r="F2101" i="3" s="1"/>
  <c r="D2102" i="3"/>
  <c r="F2102" i="3" s="1"/>
  <c r="D2103" i="3"/>
  <c r="F2103" i="3" s="1"/>
  <c r="D2104" i="3"/>
  <c r="F2104" i="3" s="1"/>
  <c r="D2105" i="3"/>
  <c r="F2105" i="3" s="1"/>
  <c r="D2106" i="3"/>
  <c r="F2106" i="3" s="1"/>
  <c r="D2107" i="3"/>
  <c r="F2107" i="3" s="1"/>
  <c r="D2108" i="3"/>
  <c r="F2108" i="3" s="1"/>
  <c r="D2109" i="3"/>
  <c r="F2109" i="3" s="1"/>
  <c r="D2110" i="3"/>
  <c r="F2110" i="3" s="1"/>
  <c r="D2111" i="3"/>
  <c r="F2111" i="3" s="1"/>
  <c r="D2112" i="3"/>
  <c r="F2112" i="3" s="1"/>
  <c r="D2113" i="3"/>
  <c r="F2113" i="3" s="1"/>
  <c r="D2114" i="3"/>
  <c r="F2114" i="3" s="1"/>
  <c r="D2115" i="3"/>
  <c r="F2115" i="3" s="1"/>
  <c r="D2116" i="3"/>
  <c r="F2116" i="3" s="1"/>
  <c r="D2117" i="3"/>
  <c r="F2117" i="3" s="1"/>
  <c r="D2118" i="3"/>
  <c r="F2118" i="3" s="1"/>
  <c r="D2119" i="3"/>
  <c r="F2119" i="3" s="1"/>
  <c r="D2120" i="3"/>
  <c r="F2120" i="3" s="1"/>
  <c r="D2121" i="3"/>
  <c r="F2121" i="3" s="1"/>
  <c r="D2122" i="3"/>
  <c r="F2122" i="3" s="1"/>
  <c r="D2123" i="3"/>
  <c r="F2123" i="3" s="1"/>
  <c r="D2124" i="3"/>
  <c r="F2124" i="3" s="1"/>
  <c r="D2125" i="3"/>
  <c r="F2125" i="3" s="1"/>
  <c r="D2126" i="3"/>
  <c r="F2126" i="3" s="1"/>
  <c r="D2127" i="3"/>
  <c r="F2127" i="3" s="1"/>
  <c r="D2128" i="3"/>
  <c r="F2128" i="3" s="1"/>
  <c r="D2129" i="3"/>
  <c r="F2129" i="3" s="1"/>
  <c r="D2130" i="3"/>
  <c r="F2130" i="3" s="1"/>
  <c r="D2131" i="3"/>
  <c r="F2131" i="3" s="1"/>
  <c r="D2132" i="3"/>
  <c r="F2132" i="3" s="1"/>
  <c r="D2133" i="3"/>
  <c r="F2133" i="3" s="1"/>
  <c r="D2134" i="3"/>
  <c r="F2134" i="3" s="1"/>
  <c r="D2135" i="3"/>
  <c r="F2135" i="3" s="1"/>
  <c r="D2136" i="3"/>
  <c r="F2136" i="3" s="1"/>
  <c r="D2137" i="3"/>
  <c r="F2137" i="3" s="1"/>
  <c r="D2138" i="3"/>
  <c r="F2138" i="3" s="1"/>
  <c r="D2139" i="3"/>
  <c r="F2139" i="3" s="1"/>
  <c r="D2140" i="3"/>
  <c r="F2140" i="3" s="1"/>
  <c r="D2141" i="3"/>
  <c r="F2141" i="3" s="1"/>
  <c r="D2142" i="3"/>
  <c r="F2142" i="3" s="1"/>
  <c r="D2143" i="3"/>
  <c r="F2143" i="3" s="1"/>
  <c r="D2144" i="3"/>
  <c r="F2144" i="3" s="1"/>
  <c r="D2145" i="3"/>
  <c r="F2145" i="3" s="1"/>
  <c r="D2146" i="3"/>
  <c r="F2146" i="3" s="1"/>
  <c r="D2147" i="3"/>
  <c r="F2147" i="3" s="1"/>
  <c r="D2148" i="3"/>
  <c r="F2148" i="3" s="1"/>
  <c r="D2149" i="3"/>
  <c r="F2149" i="3" s="1"/>
  <c r="D2150" i="3"/>
  <c r="F2150" i="3" s="1"/>
  <c r="D2151" i="3"/>
  <c r="F2151" i="3" s="1"/>
  <c r="D2152" i="3"/>
  <c r="F2152" i="3" s="1"/>
  <c r="D2153" i="3"/>
  <c r="F2153" i="3" s="1"/>
  <c r="D2154" i="3"/>
  <c r="F2154" i="3" s="1"/>
  <c r="D2155" i="3"/>
  <c r="F2155" i="3" s="1"/>
  <c r="D2156" i="3"/>
  <c r="F2156" i="3" s="1"/>
  <c r="D2157" i="3"/>
  <c r="F2157" i="3" s="1"/>
  <c r="D2158" i="3"/>
  <c r="F2158" i="3" s="1"/>
  <c r="D2159" i="3"/>
  <c r="F2159" i="3" s="1"/>
  <c r="D2160" i="3"/>
  <c r="F2160" i="3" s="1"/>
  <c r="D2161" i="3"/>
  <c r="F2161" i="3" s="1"/>
  <c r="D2162" i="3"/>
  <c r="F2162" i="3" s="1"/>
  <c r="D2163" i="3"/>
  <c r="F2163" i="3" s="1"/>
  <c r="D2164" i="3"/>
  <c r="F2164" i="3" s="1"/>
  <c r="D2165" i="3"/>
  <c r="F2165" i="3" s="1"/>
  <c r="D2166" i="3"/>
  <c r="F2166" i="3" s="1"/>
  <c r="D2167" i="3"/>
  <c r="F2167" i="3" s="1"/>
  <c r="D2168" i="3"/>
  <c r="F2168" i="3" s="1"/>
  <c r="D2169" i="3"/>
  <c r="F2169" i="3" s="1"/>
  <c r="D2170" i="3"/>
  <c r="F2170" i="3" s="1"/>
  <c r="D2171" i="3"/>
  <c r="F2171" i="3" s="1"/>
  <c r="D2172" i="3"/>
  <c r="F2172" i="3" s="1"/>
  <c r="D2173" i="3"/>
  <c r="F2173" i="3" s="1"/>
  <c r="D2174" i="3"/>
  <c r="F2174" i="3" s="1"/>
  <c r="D2175" i="3"/>
  <c r="F2175" i="3" s="1"/>
  <c r="D2176" i="3"/>
  <c r="F2176" i="3" s="1"/>
  <c r="D2177" i="3"/>
  <c r="F2177" i="3" s="1"/>
  <c r="D2178" i="3"/>
  <c r="F2178" i="3" s="1"/>
  <c r="D2179" i="3"/>
  <c r="F2179" i="3" s="1"/>
  <c r="D2180" i="3"/>
  <c r="F2180" i="3" s="1"/>
  <c r="D2181" i="3"/>
  <c r="F2181" i="3" s="1"/>
  <c r="D2182" i="3"/>
  <c r="F2182" i="3" s="1"/>
  <c r="D2183" i="3"/>
  <c r="F2183" i="3" s="1"/>
  <c r="D2184" i="3"/>
  <c r="F2184" i="3" s="1"/>
  <c r="D2185" i="3"/>
  <c r="F2185" i="3" s="1"/>
  <c r="D2186" i="3"/>
  <c r="F2186" i="3" s="1"/>
  <c r="D2187" i="3"/>
  <c r="F2187" i="3" s="1"/>
  <c r="D2188" i="3"/>
  <c r="F2188" i="3" s="1"/>
  <c r="D2189" i="3"/>
  <c r="F2189" i="3" s="1"/>
  <c r="D2190" i="3"/>
  <c r="F2190" i="3" s="1"/>
  <c r="D2191" i="3"/>
  <c r="F2191" i="3" s="1"/>
  <c r="D2192" i="3"/>
  <c r="F2192" i="3" s="1"/>
  <c r="D2193" i="3"/>
  <c r="F2193" i="3" s="1"/>
  <c r="D2194" i="3"/>
  <c r="F2194" i="3" s="1"/>
  <c r="D2195" i="3"/>
  <c r="F2195" i="3" s="1"/>
  <c r="D2196" i="3"/>
  <c r="F2196" i="3" s="1"/>
  <c r="D2197" i="3"/>
  <c r="F2197" i="3" s="1"/>
  <c r="D2198" i="3"/>
  <c r="F2198" i="3" s="1"/>
  <c r="D2199" i="3"/>
  <c r="F2199" i="3" s="1"/>
  <c r="D2200" i="3"/>
  <c r="F2200" i="3" s="1"/>
  <c r="D2201" i="3"/>
  <c r="F2201" i="3" s="1"/>
  <c r="D2202" i="3"/>
  <c r="F2202" i="3" s="1"/>
  <c r="D2203" i="3"/>
  <c r="F2203" i="3" s="1"/>
  <c r="D2204" i="3"/>
  <c r="F2204" i="3" s="1"/>
  <c r="D2205" i="3"/>
  <c r="F2205" i="3" s="1"/>
  <c r="D2206" i="3"/>
  <c r="F2206" i="3" s="1"/>
  <c r="D2207" i="3"/>
  <c r="F2207" i="3" s="1"/>
  <c r="D2208" i="3"/>
  <c r="F2208" i="3" s="1"/>
  <c r="D2209" i="3"/>
  <c r="F2209" i="3" s="1"/>
  <c r="D2210" i="3"/>
  <c r="F2210" i="3" s="1"/>
  <c r="D2211" i="3"/>
  <c r="F2211" i="3" s="1"/>
  <c r="D2212" i="3"/>
  <c r="F2212" i="3" s="1"/>
  <c r="D2213" i="3"/>
  <c r="F2213" i="3" s="1"/>
  <c r="D2214" i="3"/>
  <c r="F2214" i="3" s="1"/>
  <c r="D2215" i="3"/>
  <c r="F2215" i="3" s="1"/>
  <c r="D2216" i="3"/>
  <c r="F2216" i="3" s="1"/>
  <c r="D2217" i="3"/>
  <c r="F2217" i="3" s="1"/>
  <c r="D2218" i="3"/>
  <c r="F2218" i="3" s="1"/>
  <c r="D2219" i="3"/>
  <c r="F2219" i="3" s="1"/>
  <c r="D2220" i="3"/>
  <c r="F2220" i="3" s="1"/>
  <c r="D2221" i="3"/>
  <c r="F2221" i="3" s="1"/>
  <c r="D2222" i="3"/>
  <c r="F2222" i="3" s="1"/>
  <c r="D2223" i="3"/>
  <c r="F2223" i="3" s="1"/>
  <c r="D2224" i="3"/>
  <c r="F2224" i="3" s="1"/>
  <c r="D2225" i="3"/>
  <c r="F2225" i="3" s="1"/>
  <c r="D2226" i="3"/>
  <c r="F2226" i="3" s="1"/>
  <c r="D2227" i="3"/>
  <c r="D2228" i="3"/>
  <c r="F2228" i="3" s="1"/>
  <c r="D2229" i="3"/>
  <c r="F2229" i="3" s="1"/>
  <c r="D2230" i="3"/>
  <c r="F2230" i="3" s="1"/>
  <c r="D2231" i="3"/>
  <c r="F2231" i="3" s="1"/>
  <c r="D2232" i="3"/>
  <c r="F2232" i="3" s="1"/>
  <c r="D2233" i="3"/>
  <c r="F2233" i="3" s="1"/>
  <c r="D2234" i="3"/>
  <c r="F2234" i="3" s="1"/>
  <c r="D2235" i="3"/>
  <c r="F2235" i="3" s="1"/>
  <c r="D2236" i="3"/>
  <c r="F2236" i="3" s="1"/>
  <c r="D2237" i="3"/>
  <c r="F2237" i="3" s="1"/>
  <c r="D2238" i="3"/>
  <c r="F2238" i="3" s="1"/>
  <c r="D2239" i="3"/>
  <c r="F2239" i="3" s="1"/>
  <c r="D2240" i="3"/>
  <c r="F2240" i="3" s="1"/>
  <c r="D2241" i="3"/>
  <c r="F2241" i="3" s="1"/>
  <c r="D2242" i="3"/>
  <c r="F2242" i="3" s="1"/>
  <c r="D2243" i="3"/>
  <c r="F2243" i="3" s="1"/>
  <c r="D2244" i="3"/>
  <c r="F2244" i="3" s="1"/>
  <c r="D2245" i="3"/>
  <c r="F2245" i="3" s="1"/>
  <c r="D2246" i="3"/>
  <c r="F2246" i="3" s="1"/>
  <c r="D2247" i="3"/>
  <c r="F2247" i="3" s="1"/>
  <c r="D2248" i="3"/>
  <c r="F2248" i="3" s="1"/>
  <c r="D2249" i="3"/>
  <c r="F2249" i="3" s="1"/>
  <c r="D2250" i="3"/>
  <c r="F2250" i="3" s="1"/>
  <c r="D2251" i="3"/>
  <c r="F2251" i="3" s="1"/>
  <c r="D2252" i="3"/>
  <c r="F2252" i="3" s="1"/>
  <c r="D2253" i="3"/>
  <c r="F2253" i="3" s="1"/>
  <c r="D2254" i="3"/>
  <c r="F2254" i="3" s="1"/>
  <c r="D2255" i="3"/>
  <c r="F2255" i="3" s="1"/>
  <c r="D2256" i="3"/>
  <c r="F2256" i="3" s="1"/>
  <c r="D2257" i="3"/>
  <c r="F2257" i="3" s="1"/>
  <c r="D2258" i="3"/>
  <c r="F2258" i="3" s="1"/>
  <c r="D2259" i="3"/>
  <c r="F2259" i="3" s="1"/>
  <c r="D2260" i="3"/>
  <c r="F2260" i="3" s="1"/>
  <c r="D2261" i="3"/>
  <c r="F2261" i="3" s="1"/>
  <c r="D2262" i="3"/>
  <c r="F2262" i="3" s="1"/>
  <c r="D2263" i="3"/>
  <c r="F2263" i="3" s="1"/>
  <c r="D2264" i="3"/>
  <c r="F2264" i="3" s="1"/>
  <c r="D2265" i="3"/>
  <c r="F2265" i="3" s="1"/>
  <c r="D2266" i="3"/>
  <c r="F2266" i="3" s="1"/>
  <c r="D2267" i="3"/>
  <c r="F2267" i="3" s="1"/>
  <c r="D2268" i="3"/>
  <c r="F2268" i="3" s="1"/>
  <c r="D2269" i="3"/>
  <c r="F2269" i="3" s="1"/>
  <c r="D2270" i="3"/>
  <c r="F2270" i="3" s="1"/>
  <c r="D2271" i="3"/>
  <c r="F2271" i="3" s="1"/>
  <c r="D2272" i="3"/>
  <c r="F2272" i="3" s="1"/>
  <c r="D2273" i="3"/>
  <c r="F2273" i="3" s="1"/>
  <c r="D2274" i="3"/>
  <c r="F2274" i="3" s="1"/>
  <c r="D2275" i="3"/>
  <c r="F2275" i="3" s="1"/>
  <c r="D2276" i="3"/>
  <c r="F2276" i="3" s="1"/>
  <c r="D2277" i="3"/>
  <c r="F2277" i="3" s="1"/>
  <c r="D2278" i="3"/>
  <c r="F2278" i="3" s="1"/>
  <c r="D2279" i="3"/>
  <c r="F2279" i="3" s="1"/>
  <c r="D2280" i="3"/>
  <c r="F2280" i="3" s="1"/>
  <c r="D2281" i="3"/>
  <c r="F2281" i="3" s="1"/>
  <c r="D2282" i="3"/>
  <c r="F2282" i="3" s="1"/>
  <c r="D2283" i="3"/>
  <c r="F2283" i="3" s="1"/>
  <c r="D2284" i="3"/>
  <c r="F2284" i="3" s="1"/>
  <c r="D2285" i="3"/>
  <c r="F2285" i="3" s="1"/>
  <c r="D2286" i="3"/>
  <c r="F2286" i="3" s="1"/>
  <c r="D2287" i="3"/>
  <c r="D2288" i="3"/>
  <c r="F2288" i="3" s="1"/>
  <c r="D2289" i="3"/>
  <c r="F2289" i="3" s="1"/>
  <c r="D2290" i="3"/>
  <c r="F2290" i="3" s="1"/>
  <c r="D2291" i="3"/>
  <c r="F2291" i="3" s="1"/>
  <c r="D2292" i="3"/>
  <c r="F2292" i="3" s="1"/>
  <c r="D2293" i="3"/>
  <c r="F2293" i="3" s="1"/>
  <c r="D2294" i="3"/>
  <c r="F2294" i="3" s="1"/>
  <c r="D2295" i="3"/>
  <c r="F2295" i="3" s="1"/>
  <c r="D2296" i="3"/>
  <c r="F2296" i="3" s="1"/>
  <c r="D2297" i="3"/>
  <c r="F2297" i="3" s="1"/>
  <c r="D2298" i="3"/>
  <c r="F2298" i="3" s="1"/>
  <c r="D2299" i="3"/>
  <c r="F2299" i="3" s="1"/>
  <c r="D2300" i="3"/>
  <c r="F2300" i="3" s="1"/>
  <c r="D2301" i="3"/>
  <c r="F2301" i="3" s="1"/>
  <c r="D2302" i="3"/>
  <c r="F2302" i="3" s="1"/>
  <c r="D2303" i="3"/>
  <c r="F2303" i="3" s="1"/>
  <c r="D2304" i="3"/>
  <c r="F2304" i="3" s="1"/>
  <c r="D2305" i="3"/>
  <c r="F2305" i="3" s="1"/>
  <c r="D2306" i="3"/>
  <c r="F2306" i="3" s="1"/>
  <c r="D2307" i="3"/>
  <c r="F2307" i="3" s="1"/>
  <c r="D2308" i="3"/>
  <c r="F2308" i="3" s="1"/>
  <c r="D2309" i="3"/>
  <c r="F2309" i="3" s="1"/>
  <c r="D2310" i="3"/>
  <c r="F2310" i="3" s="1"/>
  <c r="D2311" i="3"/>
  <c r="F2311" i="3" s="1"/>
  <c r="D2312" i="3"/>
  <c r="F2312" i="3" s="1"/>
  <c r="D2313" i="3"/>
  <c r="F2313" i="3" s="1"/>
  <c r="D2314" i="3"/>
  <c r="F2314" i="3" s="1"/>
  <c r="D2315" i="3"/>
  <c r="F2315" i="3" s="1"/>
  <c r="D2316" i="3"/>
  <c r="F2316" i="3" s="1"/>
  <c r="D2317" i="3"/>
  <c r="F2317" i="3" s="1"/>
  <c r="D2318" i="3"/>
  <c r="F2318" i="3" s="1"/>
  <c r="D2319" i="3"/>
  <c r="F2319" i="3" s="1"/>
  <c r="D2320" i="3"/>
  <c r="F2320" i="3" s="1"/>
  <c r="D2321" i="3"/>
  <c r="F2321" i="3" s="1"/>
  <c r="D2322" i="3"/>
  <c r="F2322" i="3" s="1"/>
  <c r="D2323" i="3"/>
  <c r="F2323" i="3" s="1"/>
  <c r="D2324" i="3"/>
  <c r="F2324" i="3" s="1"/>
  <c r="D2325" i="3"/>
  <c r="F2325" i="3" s="1"/>
  <c r="D2326" i="3"/>
  <c r="F2326" i="3" s="1"/>
  <c r="D2327" i="3"/>
  <c r="F2327" i="3" s="1"/>
  <c r="D2328" i="3"/>
  <c r="F2328" i="3" s="1"/>
  <c r="D2329" i="3"/>
  <c r="F2329" i="3" s="1"/>
  <c r="D2330" i="3"/>
  <c r="F2330" i="3" s="1"/>
  <c r="D2331" i="3"/>
  <c r="F2331" i="3" s="1"/>
  <c r="D2332" i="3"/>
  <c r="F2332" i="3" s="1"/>
  <c r="D2333" i="3"/>
  <c r="F2333" i="3" s="1"/>
  <c r="D2334" i="3"/>
  <c r="F2334" i="3" s="1"/>
  <c r="D2335" i="3"/>
  <c r="F2335" i="3" s="1"/>
  <c r="D2336" i="3"/>
  <c r="F2336" i="3" s="1"/>
  <c r="D2337" i="3"/>
  <c r="F2337" i="3" s="1"/>
  <c r="D2338" i="3"/>
  <c r="F2338" i="3" s="1"/>
  <c r="D2339" i="3"/>
  <c r="F2339" i="3" s="1"/>
  <c r="D2340" i="3"/>
  <c r="F2340" i="3" s="1"/>
  <c r="D2341" i="3"/>
  <c r="F2341" i="3" s="1"/>
  <c r="D2342" i="3"/>
  <c r="F2342" i="3" s="1"/>
  <c r="D2343" i="3"/>
  <c r="F2343" i="3" s="1"/>
  <c r="D2344" i="3"/>
  <c r="F2344" i="3" s="1"/>
  <c r="D2345" i="3"/>
  <c r="F2345" i="3" s="1"/>
  <c r="D2346" i="3"/>
  <c r="F2346" i="3" s="1"/>
  <c r="D2347" i="3"/>
  <c r="F2347" i="3" s="1"/>
  <c r="D2348" i="3"/>
  <c r="F2348" i="3" s="1"/>
  <c r="D2349" i="3"/>
  <c r="F2349" i="3" s="1"/>
  <c r="D2350" i="3"/>
  <c r="F2350" i="3" s="1"/>
  <c r="D2351" i="3"/>
  <c r="F2351" i="3" s="1"/>
  <c r="D2352" i="3"/>
  <c r="F2352" i="3" s="1"/>
  <c r="D2353" i="3"/>
  <c r="F2353" i="3" s="1"/>
  <c r="D2354" i="3"/>
  <c r="F2354" i="3" s="1"/>
  <c r="D2355" i="3"/>
  <c r="F2355" i="3" s="1"/>
  <c r="D2356" i="3"/>
  <c r="F2356" i="3" s="1"/>
  <c r="D2357" i="3"/>
  <c r="F2357" i="3" s="1"/>
  <c r="D2358" i="3"/>
  <c r="F2358" i="3" s="1"/>
  <c r="D2359" i="3"/>
  <c r="F2359" i="3" s="1"/>
  <c r="D2360" i="3"/>
  <c r="F2360" i="3" s="1"/>
  <c r="D2361" i="3"/>
  <c r="F2361" i="3" s="1"/>
  <c r="D2362" i="3"/>
  <c r="F2362" i="3" s="1"/>
  <c r="D2363" i="3"/>
  <c r="F2363" i="3" s="1"/>
  <c r="D2364" i="3"/>
  <c r="F2364" i="3" s="1"/>
  <c r="D2365" i="3"/>
  <c r="F2365" i="3" s="1"/>
  <c r="D2366" i="3"/>
  <c r="F2366" i="3" s="1"/>
  <c r="D2367" i="3"/>
  <c r="F2367" i="3" s="1"/>
  <c r="D2368" i="3"/>
  <c r="F2368" i="3" s="1"/>
  <c r="D2369" i="3"/>
  <c r="F2369" i="3" s="1"/>
  <c r="D2370" i="3"/>
  <c r="F2370" i="3" s="1"/>
  <c r="D2371" i="3"/>
  <c r="F2371" i="3" s="1"/>
  <c r="D2372" i="3"/>
  <c r="F2372" i="3" s="1"/>
  <c r="D2373" i="3"/>
  <c r="F2373" i="3" s="1"/>
  <c r="D2374" i="3"/>
  <c r="F2374" i="3" s="1"/>
  <c r="D2375" i="3"/>
  <c r="F2375" i="3" s="1"/>
  <c r="D2376" i="3"/>
  <c r="F2376" i="3" s="1"/>
  <c r="D2377" i="3"/>
  <c r="F2377" i="3" s="1"/>
  <c r="D2378" i="3"/>
  <c r="F2378" i="3" s="1"/>
  <c r="D2379" i="3"/>
  <c r="F2379" i="3" s="1"/>
  <c r="D2380" i="3"/>
  <c r="F2380" i="3" s="1"/>
  <c r="D2381" i="3"/>
  <c r="F2381" i="3" s="1"/>
  <c r="D2382" i="3"/>
  <c r="F2382" i="3" s="1"/>
  <c r="D2383" i="3"/>
  <c r="F2383" i="3" s="1"/>
  <c r="D2384" i="3"/>
  <c r="F2384" i="3" s="1"/>
  <c r="D2385" i="3"/>
  <c r="F2385" i="3" s="1"/>
  <c r="D2386" i="3"/>
  <c r="F2386" i="3" s="1"/>
  <c r="D2387" i="3"/>
  <c r="F2387" i="3" s="1"/>
  <c r="D2388" i="3"/>
  <c r="F2388" i="3" s="1"/>
  <c r="D2389" i="3"/>
  <c r="F2389" i="3" s="1"/>
  <c r="D2390" i="3"/>
  <c r="F2390" i="3" s="1"/>
  <c r="D2391" i="3"/>
  <c r="F2391" i="3" s="1"/>
  <c r="D2392" i="3"/>
  <c r="F2392" i="3" s="1"/>
  <c r="D2393" i="3"/>
  <c r="F2393" i="3" s="1"/>
  <c r="D2394" i="3"/>
  <c r="F2394" i="3" s="1"/>
  <c r="D2395" i="3"/>
  <c r="F2395" i="3" s="1"/>
  <c r="D2396" i="3"/>
  <c r="F2396" i="3" s="1"/>
  <c r="D2397" i="3"/>
  <c r="F2397" i="3" s="1"/>
  <c r="D2398" i="3"/>
  <c r="F2398" i="3" s="1"/>
  <c r="D2399" i="3"/>
  <c r="F2399" i="3" s="1"/>
  <c r="D2400" i="3"/>
  <c r="F2400" i="3" s="1"/>
  <c r="D2401" i="3"/>
  <c r="F2401" i="3" s="1"/>
  <c r="D2402" i="3"/>
  <c r="F2402" i="3" s="1"/>
  <c r="D2403" i="3"/>
  <c r="F2403" i="3" s="1"/>
  <c r="D2404" i="3"/>
  <c r="F2404" i="3" s="1"/>
  <c r="D2405" i="3"/>
  <c r="F2405" i="3" s="1"/>
  <c r="D2406" i="3"/>
  <c r="F2406" i="3" s="1"/>
  <c r="D2407" i="3"/>
  <c r="F2407" i="3" s="1"/>
  <c r="D2408" i="3"/>
  <c r="F2408" i="3" s="1"/>
  <c r="D2409" i="3"/>
  <c r="F2409" i="3" s="1"/>
  <c r="D2410" i="3"/>
  <c r="F2410" i="3" s="1"/>
  <c r="D2411" i="3"/>
  <c r="F2411" i="3" s="1"/>
  <c r="D2412" i="3"/>
  <c r="F2412" i="3" s="1"/>
  <c r="D2413" i="3"/>
  <c r="F2413" i="3" s="1"/>
  <c r="D2414" i="3"/>
  <c r="F2414" i="3" s="1"/>
  <c r="D2415" i="3"/>
  <c r="F2415" i="3" s="1"/>
  <c r="D2416" i="3"/>
  <c r="F2416" i="3" s="1"/>
  <c r="D2417" i="3"/>
  <c r="F2417" i="3" s="1"/>
  <c r="D2418" i="3"/>
  <c r="F2418" i="3" s="1"/>
  <c r="D2419" i="3"/>
  <c r="F2419" i="3" s="1"/>
  <c r="D2420" i="3"/>
  <c r="F2420" i="3" s="1"/>
  <c r="D2421" i="3"/>
  <c r="F2421" i="3" s="1"/>
  <c r="D2422" i="3"/>
  <c r="F2422" i="3" s="1"/>
  <c r="D2423" i="3"/>
  <c r="F2423" i="3" s="1"/>
  <c r="D2424" i="3"/>
  <c r="F2424" i="3" s="1"/>
  <c r="D2425" i="3"/>
  <c r="F2425" i="3" s="1"/>
  <c r="D2426" i="3"/>
  <c r="F2426" i="3" s="1"/>
  <c r="D2427" i="3"/>
  <c r="F2427" i="3" s="1"/>
  <c r="D2428" i="3"/>
  <c r="F2428" i="3" s="1"/>
  <c r="D2429" i="3"/>
  <c r="F2429" i="3" s="1"/>
  <c r="D2430" i="3"/>
  <c r="F2430" i="3" s="1"/>
  <c r="D2431" i="3"/>
  <c r="F2431" i="3" s="1"/>
  <c r="D2432" i="3"/>
  <c r="F2432" i="3" s="1"/>
  <c r="D2433" i="3"/>
  <c r="F2433" i="3" s="1"/>
  <c r="D2434" i="3"/>
  <c r="F2434" i="3" s="1"/>
  <c r="D2435" i="3"/>
  <c r="F2435" i="3" s="1"/>
  <c r="D2436" i="3"/>
  <c r="F2436" i="3" s="1"/>
  <c r="D2437" i="3"/>
  <c r="F2437" i="3" s="1"/>
  <c r="D2438" i="3"/>
  <c r="F2438" i="3" s="1"/>
  <c r="D2439" i="3"/>
  <c r="F2439" i="3" s="1"/>
  <c r="D2440" i="3"/>
  <c r="F2440" i="3" s="1"/>
  <c r="D2441" i="3"/>
  <c r="F2441" i="3" s="1"/>
  <c r="D2442" i="3"/>
  <c r="F2442" i="3" s="1"/>
  <c r="D2443" i="3"/>
  <c r="F2443" i="3" s="1"/>
  <c r="D2444" i="3"/>
  <c r="F2444" i="3" s="1"/>
  <c r="D2445" i="3"/>
  <c r="F2445" i="3" s="1"/>
  <c r="D2446" i="3"/>
  <c r="F2446" i="3" s="1"/>
  <c r="D2447" i="3"/>
  <c r="F2447" i="3" s="1"/>
  <c r="D2448" i="3"/>
  <c r="F2448" i="3" s="1"/>
  <c r="D2449" i="3"/>
  <c r="F2449" i="3" s="1"/>
  <c r="D2450" i="3"/>
  <c r="F2450" i="3" s="1"/>
  <c r="D2451" i="3"/>
  <c r="F2451" i="3" s="1"/>
  <c r="D2452" i="3"/>
  <c r="F2452" i="3" s="1"/>
  <c r="D2453" i="3"/>
  <c r="F2453" i="3" s="1"/>
  <c r="D2454" i="3"/>
  <c r="F2454" i="3" s="1"/>
  <c r="D2455" i="3"/>
  <c r="F2455" i="3" s="1"/>
  <c r="D2456" i="3"/>
  <c r="F2456" i="3" s="1"/>
  <c r="D2457" i="3"/>
  <c r="F2457" i="3" s="1"/>
  <c r="D2458" i="3"/>
  <c r="F2458" i="3" s="1"/>
  <c r="D2459" i="3"/>
  <c r="F2459" i="3" s="1"/>
  <c r="D2460" i="3"/>
  <c r="F2460" i="3" s="1"/>
  <c r="D2461" i="3"/>
  <c r="F2461" i="3" s="1"/>
  <c r="D2462" i="3"/>
  <c r="F2462" i="3" s="1"/>
  <c r="D2463" i="3"/>
  <c r="F2463" i="3" s="1"/>
  <c r="D2464" i="3"/>
  <c r="F2464" i="3" s="1"/>
  <c r="D2465" i="3"/>
  <c r="F2465" i="3" s="1"/>
  <c r="D2466" i="3"/>
  <c r="F2466" i="3" s="1"/>
  <c r="D2467" i="3"/>
  <c r="F2467" i="3" s="1"/>
  <c r="D2468" i="3"/>
  <c r="F2468" i="3" s="1"/>
  <c r="D2469" i="3"/>
  <c r="F2469" i="3" s="1"/>
  <c r="D2470" i="3"/>
  <c r="F2470" i="3" s="1"/>
  <c r="D2471" i="3"/>
  <c r="F2471" i="3" s="1"/>
  <c r="D2472" i="3"/>
  <c r="F2472" i="3" s="1"/>
  <c r="D2473" i="3"/>
  <c r="F2473" i="3" s="1"/>
  <c r="D2474" i="3"/>
  <c r="F2474" i="3" s="1"/>
  <c r="D2475" i="3"/>
  <c r="F2475" i="3" s="1"/>
  <c r="D2476" i="3"/>
  <c r="F2476" i="3" s="1"/>
  <c r="D2477" i="3"/>
  <c r="F2477" i="3" s="1"/>
  <c r="D2478" i="3"/>
  <c r="F2478" i="3" s="1"/>
  <c r="D2479" i="3"/>
  <c r="F2479" i="3" s="1"/>
  <c r="D2480" i="3"/>
  <c r="F2480" i="3" s="1"/>
  <c r="D2481" i="3"/>
  <c r="F2481" i="3" s="1"/>
  <c r="D2482" i="3"/>
  <c r="F2482" i="3" s="1"/>
  <c r="D2483" i="3"/>
  <c r="F2483" i="3" s="1"/>
  <c r="D2484" i="3"/>
  <c r="F2484" i="3" s="1"/>
  <c r="D2485" i="3"/>
  <c r="F2485" i="3" s="1"/>
  <c r="D2486" i="3"/>
  <c r="F2486" i="3" s="1"/>
  <c r="D2487" i="3"/>
  <c r="F2487" i="3" s="1"/>
  <c r="D2488" i="3"/>
  <c r="F2488" i="3" s="1"/>
  <c r="D2489" i="3"/>
  <c r="F2489" i="3" s="1"/>
  <c r="D2490" i="3"/>
  <c r="F2490" i="3" s="1"/>
  <c r="D2491" i="3"/>
  <c r="F2491" i="3" s="1"/>
  <c r="D2492" i="3"/>
  <c r="F2492" i="3" s="1"/>
  <c r="D2493" i="3"/>
  <c r="F2493" i="3" s="1"/>
  <c r="D2494" i="3"/>
  <c r="F2494" i="3" s="1"/>
  <c r="D2495" i="3"/>
  <c r="F2495" i="3" s="1"/>
  <c r="D2496" i="3"/>
  <c r="F2496" i="3" s="1"/>
  <c r="D2497" i="3"/>
  <c r="F2497" i="3" s="1"/>
  <c r="D2498" i="3"/>
  <c r="F2498" i="3" s="1"/>
  <c r="D2499" i="3"/>
  <c r="F2499" i="3" s="1"/>
  <c r="D2500" i="3"/>
  <c r="F2500" i="3" s="1"/>
  <c r="D2501" i="3"/>
  <c r="F2501" i="3" s="1"/>
  <c r="D2502" i="3"/>
  <c r="F2502" i="3" s="1"/>
  <c r="D2503" i="3"/>
  <c r="F2503" i="3" s="1"/>
  <c r="D2504" i="3"/>
  <c r="F2504" i="3" s="1"/>
  <c r="D2505" i="3"/>
  <c r="F2505" i="3" s="1"/>
  <c r="D2506" i="3"/>
  <c r="F2506" i="3" s="1"/>
  <c r="D2507" i="3"/>
  <c r="F2507" i="3" s="1"/>
  <c r="D2508" i="3"/>
  <c r="F2508" i="3" s="1"/>
  <c r="D2509" i="3"/>
  <c r="F2509" i="3" s="1"/>
  <c r="D2510" i="3"/>
  <c r="F2510" i="3" s="1"/>
  <c r="D2511" i="3"/>
  <c r="F2511" i="3" s="1"/>
  <c r="D2512" i="3"/>
  <c r="F2512" i="3" s="1"/>
  <c r="D2513" i="3"/>
  <c r="F2513" i="3" s="1"/>
  <c r="D2514" i="3"/>
  <c r="F2514" i="3" s="1"/>
  <c r="D2515" i="3"/>
  <c r="F2515" i="3" s="1"/>
  <c r="D2516" i="3"/>
  <c r="F2516" i="3" s="1"/>
  <c r="D2517" i="3"/>
  <c r="F2517" i="3" s="1"/>
  <c r="D2518" i="3"/>
  <c r="F2518" i="3" s="1"/>
  <c r="D2519" i="3"/>
  <c r="F2519" i="3" s="1"/>
  <c r="D2520" i="3"/>
  <c r="F2520" i="3" s="1"/>
  <c r="D2521" i="3"/>
  <c r="F2521" i="3" s="1"/>
  <c r="D2522" i="3"/>
  <c r="F2522" i="3" s="1"/>
  <c r="D2523" i="3"/>
  <c r="F2523" i="3" s="1"/>
  <c r="D2524" i="3"/>
  <c r="F2524" i="3" s="1"/>
  <c r="D2525" i="3"/>
  <c r="F2525" i="3" s="1"/>
  <c r="D2526" i="3"/>
  <c r="F2526" i="3" s="1"/>
  <c r="D2527" i="3"/>
  <c r="F2527" i="3" s="1"/>
  <c r="D2528" i="3"/>
  <c r="F2528" i="3" s="1"/>
  <c r="D2529" i="3"/>
  <c r="F2529" i="3" s="1"/>
  <c r="D2530" i="3"/>
  <c r="F2530" i="3" s="1"/>
  <c r="D2531" i="3"/>
  <c r="F2531" i="3" s="1"/>
  <c r="D2532" i="3"/>
  <c r="F2532" i="3" s="1"/>
  <c r="D2533" i="3"/>
  <c r="F2533" i="3" s="1"/>
  <c r="D2534" i="3"/>
  <c r="F2534" i="3" s="1"/>
  <c r="D2535" i="3"/>
  <c r="F2535" i="3" s="1"/>
  <c r="D2536" i="3"/>
  <c r="F2536" i="3" s="1"/>
  <c r="D2537" i="3"/>
  <c r="F2537" i="3" s="1"/>
  <c r="D2538" i="3"/>
  <c r="F2538" i="3" s="1"/>
  <c r="D2539" i="3"/>
  <c r="F2539" i="3" s="1"/>
  <c r="D2540" i="3"/>
  <c r="F2540" i="3" s="1"/>
  <c r="D2541" i="3"/>
  <c r="F2541" i="3" s="1"/>
  <c r="D2542" i="3"/>
  <c r="F2542" i="3" s="1"/>
  <c r="D2543" i="3"/>
  <c r="F2543" i="3" s="1"/>
  <c r="D2544" i="3"/>
  <c r="F2544" i="3" s="1"/>
  <c r="D2545" i="3"/>
  <c r="F2545" i="3" s="1"/>
  <c r="D2546" i="3"/>
  <c r="F2546" i="3" s="1"/>
  <c r="D2547" i="3"/>
  <c r="F2547" i="3" s="1"/>
  <c r="D2548" i="3"/>
  <c r="F2548" i="3" s="1"/>
  <c r="D2549" i="3"/>
  <c r="F2549" i="3" s="1"/>
  <c r="D2550" i="3"/>
  <c r="F2550" i="3" s="1"/>
  <c r="D2551" i="3"/>
  <c r="F2551" i="3" s="1"/>
  <c r="D2552" i="3"/>
  <c r="F2552" i="3" s="1"/>
  <c r="D2553" i="3"/>
  <c r="F2553" i="3" s="1"/>
  <c r="D2554" i="3"/>
  <c r="F2554" i="3" s="1"/>
  <c r="D2555" i="3"/>
  <c r="F2555" i="3" s="1"/>
  <c r="D2556" i="3"/>
  <c r="F2556" i="3" s="1"/>
  <c r="D2557" i="3"/>
  <c r="F2557" i="3" s="1"/>
  <c r="D2558" i="3"/>
  <c r="F2558" i="3" s="1"/>
  <c r="D2559" i="3"/>
  <c r="F2559" i="3" s="1"/>
  <c r="D2560" i="3"/>
  <c r="F2560" i="3" s="1"/>
  <c r="D2561" i="3"/>
  <c r="F2561" i="3" s="1"/>
  <c r="D2562" i="3"/>
  <c r="F2562" i="3" s="1"/>
  <c r="D2563" i="3"/>
  <c r="F2563" i="3" s="1"/>
  <c r="D2564" i="3"/>
  <c r="F2564" i="3" s="1"/>
  <c r="D2565" i="3"/>
  <c r="F2565" i="3" s="1"/>
  <c r="D2566" i="3"/>
  <c r="F2566" i="3" s="1"/>
  <c r="D2567" i="3"/>
  <c r="F2567" i="3" s="1"/>
  <c r="D2568" i="3"/>
  <c r="F2568" i="3" s="1"/>
  <c r="D2569" i="3"/>
  <c r="F2569" i="3" s="1"/>
  <c r="D2570" i="3"/>
  <c r="F2570" i="3" s="1"/>
  <c r="D2571" i="3"/>
  <c r="F2571" i="3" s="1"/>
  <c r="D2572" i="3"/>
  <c r="F2572" i="3" s="1"/>
  <c r="D2573" i="3"/>
  <c r="F2573" i="3" s="1"/>
  <c r="D2574" i="3"/>
  <c r="F2574" i="3" s="1"/>
  <c r="D2575" i="3"/>
  <c r="F2575" i="3" s="1"/>
  <c r="D2576" i="3"/>
  <c r="F2576" i="3" s="1"/>
  <c r="D2577" i="3"/>
  <c r="F2577" i="3" s="1"/>
  <c r="D2578" i="3"/>
  <c r="F2578" i="3" s="1"/>
  <c r="D2579" i="3"/>
  <c r="F2579" i="3" s="1"/>
  <c r="D2580" i="3"/>
  <c r="F2580" i="3" s="1"/>
  <c r="D2581" i="3"/>
  <c r="F2581" i="3" s="1"/>
  <c r="D2582" i="3"/>
  <c r="F2582" i="3" s="1"/>
  <c r="D2583" i="3"/>
  <c r="F2583" i="3" s="1"/>
  <c r="D2584" i="3"/>
  <c r="F2584" i="3" s="1"/>
  <c r="D2585" i="3"/>
  <c r="F2585" i="3" s="1"/>
  <c r="D2586" i="3"/>
  <c r="F2586" i="3" s="1"/>
  <c r="D2587" i="3"/>
  <c r="F2587" i="3" s="1"/>
  <c r="D2588" i="3"/>
  <c r="F2588" i="3" s="1"/>
  <c r="D2589" i="3"/>
  <c r="F2589" i="3" s="1"/>
  <c r="D2590" i="3"/>
  <c r="F2590" i="3" s="1"/>
  <c r="D2591" i="3"/>
  <c r="F2591" i="3" s="1"/>
  <c r="D2592" i="3"/>
  <c r="F2592" i="3" s="1"/>
  <c r="D2593" i="3"/>
  <c r="F2593" i="3" s="1"/>
  <c r="D2594" i="3"/>
  <c r="F2594" i="3" s="1"/>
  <c r="D2595" i="3"/>
  <c r="F2595" i="3" s="1"/>
  <c r="D2596" i="3"/>
  <c r="F2596" i="3" s="1"/>
  <c r="D2597" i="3"/>
  <c r="F2597" i="3" s="1"/>
  <c r="D2598" i="3"/>
  <c r="F2598" i="3" s="1"/>
  <c r="D2599" i="3"/>
  <c r="F2599" i="3" s="1"/>
  <c r="D2600" i="3"/>
  <c r="F2600" i="3" s="1"/>
  <c r="D2601" i="3"/>
  <c r="F2601" i="3" s="1"/>
  <c r="D2602" i="3"/>
  <c r="F2602" i="3" s="1"/>
  <c r="D2603" i="3"/>
  <c r="F2603" i="3" s="1"/>
  <c r="D2604" i="3"/>
  <c r="F2604" i="3" s="1"/>
  <c r="D2605" i="3"/>
  <c r="F2605" i="3" s="1"/>
  <c r="D2606" i="3"/>
  <c r="F2606" i="3" s="1"/>
  <c r="D2607" i="3"/>
  <c r="F2607" i="3" s="1"/>
  <c r="D2608" i="3"/>
  <c r="F2608" i="3" s="1"/>
  <c r="D2609" i="3"/>
  <c r="F2609" i="3" s="1"/>
  <c r="D2610" i="3"/>
  <c r="F2610" i="3" s="1"/>
  <c r="D2611" i="3"/>
  <c r="F2611" i="3" s="1"/>
  <c r="D2612" i="3"/>
  <c r="F2612" i="3" s="1"/>
  <c r="D2613" i="3"/>
  <c r="F2613" i="3" s="1"/>
  <c r="D2614" i="3"/>
  <c r="F2614" i="3" s="1"/>
  <c r="D2615" i="3"/>
  <c r="F2615" i="3" s="1"/>
  <c r="D2616" i="3"/>
  <c r="F2616" i="3" s="1"/>
  <c r="D2617" i="3"/>
  <c r="F2617" i="3" s="1"/>
  <c r="D2618" i="3"/>
  <c r="F2618" i="3" s="1"/>
  <c r="D2619" i="3"/>
  <c r="F2619" i="3" s="1"/>
  <c r="D2620" i="3"/>
  <c r="F2620" i="3" s="1"/>
  <c r="D2621" i="3"/>
  <c r="F2621" i="3" s="1"/>
  <c r="D2622" i="3"/>
  <c r="F2622" i="3" s="1"/>
  <c r="D2623" i="3"/>
  <c r="F2623" i="3" s="1"/>
  <c r="D2624" i="3"/>
  <c r="F2624" i="3" s="1"/>
  <c r="D2625" i="3"/>
  <c r="F2625" i="3" s="1"/>
  <c r="D2626" i="3"/>
  <c r="F2626" i="3" s="1"/>
  <c r="D2627" i="3"/>
  <c r="F2627" i="3" s="1"/>
  <c r="D2628" i="3"/>
  <c r="F2628" i="3" s="1"/>
  <c r="D2629" i="3"/>
  <c r="F2629" i="3" s="1"/>
  <c r="D2630" i="3"/>
  <c r="F2630" i="3" s="1"/>
  <c r="D2631" i="3"/>
  <c r="F2631" i="3" s="1"/>
  <c r="D2632" i="3"/>
  <c r="F2632" i="3" s="1"/>
  <c r="D2633" i="3"/>
  <c r="F2633" i="3" s="1"/>
  <c r="D2634" i="3"/>
  <c r="F2634" i="3" s="1"/>
  <c r="D2635" i="3"/>
  <c r="F2635" i="3" s="1"/>
  <c r="D2636" i="3"/>
  <c r="F2636" i="3" s="1"/>
  <c r="D2637" i="3"/>
  <c r="F2637" i="3" s="1"/>
  <c r="D2638" i="3"/>
  <c r="F2638" i="3" s="1"/>
  <c r="D2639" i="3"/>
  <c r="F2639" i="3" s="1"/>
  <c r="D2640" i="3"/>
  <c r="F2640" i="3" s="1"/>
  <c r="D2641" i="3"/>
  <c r="F2641" i="3" s="1"/>
  <c r="D2642" i="3"/>
  <c r="F2642" i="3" s="1"/>
  <c r="D2643" i="3"/>
  <c r="F2643" i="3" s="1"/>
  <c r="D2644" i="3"/>
  <c r="F2644" i="3" s="1"/>
  <c r="D2645" i="3"/>
  <c r="F2645" i="3" s="1"/>
  <c r="D2646" i="3"/>
  <c r="F2646" i="3" s="1"/>
  <c r="D2647" i="3"/>
  <c r="F2647" i="3" s="1"/>
  <c r="D2648" i="3"/>
  <c r="F2648" i="3" s="1"/>
  <c r="D2649" i="3"/>
  <c r="F2649" i="3" s="1"/>
  <c r="D2650" i="3"/>
  <c r="F2650" i="3" s="1"/>
  <c r="D2651" i="3"/>
  <c r="F2651" i="3" s="1"/>
  <c r="D2652" i="3"/>
  <c r="F2652" i="3" s="1"/>
  <c r="D2653" i="3"/>
  <c r="F2653" i="3" s="1"/>
  <c r="D2654" i="3"/>
  <c r="F2654" i="3" s="1"/>
  <c r="D2655" i="3"/>
  <c r="F2655" i="3" s="1"/>
  <c r="D2656" i="3"/>
  <c r="F2656" i="3" s="1"/>
  <c r="D2657" i="3"/>
  <c r="F2657" i="3" s="1"/>
  <c r="D2658" i="3"/>
  <c r="F2658" i="3" s="1"/>
  <c r="D2659" i="3"/>
  <c r="F2659" i="3" s="1"/>
  <c r="D2660" i="3"/>
  <c r="F2660" i="3" s="1"/>
  <c r="D2661" i="3"/>
  <c r="F2661" i="3" s="1"/>
  <c r="D2662" i="3"/>
  <c r="F2662" i="3" s="1"/>
  <c r="D2663" i="3"/>
  <c r="F2663" i="3" s="1"/>
  <c r="D2664" i="3"/>
  <c r="F2664" i="3" s="1"/>
  <c r="D2665" i="3"/>
  <c r="F2665" i="3" s="1"/>
  <c r="D2666" i="3"/>
  <c r="F2666" i="3" s="1"/>
  <c r="D2667" i="3"/>
  <c r="F2667" i="3" s="1"/>
  <c r="D2668" i="3"/>
  <c r="F2668" i="3" s="1"/>
  <c r="D2669" i="3"/>
  <c r="F2669" i="3" s="1"/>
  <c r="D2670" i="3"/>
  <c r="F2670" i="3" s="1"/>
  <c r="D2671" i="3"/>
  <c r="F2671" i="3" s="1"/>
  <c r="D2672" i="3"/>
  <c r="F2672" i="3" s="1"/>
  <c r="D2673" i="3"/>
  <c r="F2673" i="3" s="1"/>
  <c r="D2674" i="3"/>
  <c r="F2674" i="3" s="1"/>
  <c r="D2675" i="3"/>
  <c r="F2675" i="3" s="1"/>
  <c r="D2676" i="3"/>
  <c r="F2676" i="3" s="1"/>
  <c r="D2677" i="3"/>
  <c r="F2677" i="3" s="1"/>
  <c r="D2678" i="3"/>
  <c r="F2678" i="3" s="1"/>
  <c r="D2679" i="3"/>
  <c r="F2679" i="3" s="1"/>
  <c r="D2680" i="3"/>
  <c r="F2680" i="3" s="1"/>
  <c r="D2681" i="3"/>
  <c r="F2681" i="3" s="1"/>
  <c r="D2682" i="3"/>
  <c r="F2682" i="3" s="1"/>
  <c r="D2683" i="3"/>
  <c r="F2683" i="3" s="1"/>
  <c r="D2684" i="3"/>
  <c r="F2684" i="3" s="1"/>
  <c r="D2685" i="3"/>
  <c r="F2685" i="3" s="1"/>
  <c r="D2686" i="3"/>
  <c r="F2686" i="3" s="1"/>
  <c r="D2687" i="3"/>
  <c r="F2687" i="3" s="1"/>
  <c r="D2688" i="3"/>
  <c r="F2688" i="3" s="1"/>
  <c r="D2689" i="3"/>
  <c r="F2689" i="3" s="1"/>
  <c r="D2690" i="3"/>
  <c r="F2690" i="3" s="1"/>
  <c r="D2691" i="3"/>
  <c r="F2691" i="3" s="1"/>
  <c r="D2692" i="3"/>
  <c r="F2692" i="3" s="1"/>
  <c r="D2693" i="3"/>
  <c r="F2693" i="3" s="1"/>
  <c r="D2694" i="3"/>
  <c r="F2694" i="3" s="1"/>
  <c r="D2695" i="3"/>
  <c r="F2695" i="3" s="1"/>
  <c r="D2696" i="3"/>
  <c r="F2696" i="3" s="1"/>
  <c r="D2697" i="3"/>
  <c r="F2697" i="3" s="1"/>
  <c r="D2698" i="3"/>
  <c r="F2698" i="3" s="1"/>
  <c r="D2699" i="3"/>
  <c r="F2699" i="3" s="1"/>
  <c r="D2700" i="3"/>
  <c r="F2700" i="3" s="1"/>
  <c r="D2701" i="3"/>
  <c r="F2701" i="3" s="1"/>
  <c r="D2702" i="3"/>
  <c r="F2702" i="3" s="1"/>
  <c r="D2703" i="3"/>
  <c r="F2703" i="3" s="1"/>
  <c r="D2704" i="3"/>
  <c r="F2704" i="3" s="1"/>
  <c r="D2705" i="3"/>
  <c r="F2705" i="3" s="1"/>
  <c r="D2706" i="3"/>
  <c r="F2706" i="3" s="1"/>
  <c r="D2707" i="3"/>
  <c r="F2707" i="3" s="1"/>
  <c r="D2708" i="3"/>
  <c r="F2708" i="3" s="1"/>
  <c r="D2709" i="3"/>
  <c r="F2709" i="3" s="1"/>
  <c r="D2710" i="3"/>
  <c r="F2710" i="3" s="1"/>
  <c r="D2711" i="3"/>
  <c r="F2711" i="3" s="1"/>
  <c r="D2712" i="3"/>
  <c r="F2712" i="3" s="1"/>
  <c r="D2713" i="3"/>
  <c r="F2713" i="3" s="1"/>
  <c r="D2714" i="3"/>
  <c r="F2714" i="3" s="1"/>
  <c r="D2715" i="3"/>
  <c r="F2715" i="3" s="1"/>
  <c r="D2716" i="3"/>
  <c r="F2716" i="3" s="1"/>
  <c r="D2717" i="3"/>
  <c r="F2717" i="3" s="1"/>
  <c r="D2718" i="3"/>
  <c r="F2718" i="3" s="1"/>
  <c r="D2719" i="3"/>
  <c r="F2719" i="3" s="1"/>
  <c r="D2720" i="3"/>
  <c r="F2720" i="3" s="1"/>
  <c r="D2721" i="3"/>
  <c r="F2721" i="3" s="1"/>
  <c r="D2722" i="3"/>
  <c r="F2722" i="3" s="1"/>
  <c r="D2723" i="3"/>
  <c r="F2723" i="3" s="1"/>
  <c r="D2724" i="3"/>
  <c r="F2724" i="3" s="1"/>
  <c r="D2725" i="3"/>
  <c r="F2725" i="3" s="1"/>
  <c r="D2726" i="3"/>
  <c r="F2726" i="3" s="1"/>
  <c r="D2727" i="3"/>
  <c r="F2727" i="3" s="1"/>
  <c r="D2728" i="3"/>
  <c r="F2728" i="3" s="1"/>
  <c r="D2729" i="3"/>
  <c r="F2729" i="3" s="1"/>
  <c r="D2730" i="3"/>
  <c r="F2730" i="3" s="1"/>
  <c r="D2731" i="3"/>
  <c r="F2731" i="3" s="1"/>
  <c r="D2732" i="3"/>
  <c r="F2732" i="3" s="1"/>
  <c r="D2733" i="3"/>
  <c r="F2733" i="3" s="1"/>
  <c r="D2734" i="3"/>
  <c r="F2734" i="3" s="1"/>
  <c r="D2735" i="3"/>
  <c r="F2735" i="3" s="1"/>
  <c r="D2736" i="3"/>
  <c r="F2736" i="3" s="1"/>
  <c r="D2737" i="3"/>
  <c r="F2737" i="3" s="1"/>
  <c r="D2738" i="3"/>
  <c r="F2738" i="3" s="1"/>
  <c r="D2739" i="3"/>
  <c r="F2739" i="3" s="1"/>
  <c r="D2740" i="3"/>
  <c r="F2740" i="3" s="1"/>
  <c r="D2741" i="3"/>
  <c r="F2741" i="3" s="1"/>
  <c r="D2742" i="3"/>
  <c r="F2742" i="3" s="1"/>
  <c r="D2743" i="3"/>
  <c r="F2743" i="3" s="1"/>
  <c r="D2744" i="3"/>
  <c r="F2744" i="3" s="1"/>
  <c r="D2745" i="3"/>
  <c r="F2745" i="3" s="1"/>
  <c r="D2746" i="3"/>
  <c r="F2746" i="3" s="1"/>
  <c r="D2747" i="3"/>
  <c r="F2747" i="3" s="1"/>
  <c r="D2748" i="3"/>
  <c r="F2748" i="3" s="1"/>
  <c r="D2749" i="3"/>
  <c r="F2749" i="3" s="1"/>
  <c r="D2750" i="3"/>
  <c r="F2750" i="3" s="1"/>
  <c r="D2751" i="3"/>
  <c r="F2751" i="3" s="1"/>
  <c r="D2752" i="3"/>
  <c r="F2752" i="3" s="1"/>
  <c r="D2753" i="3"/>
  <c r="F2753" i="3" s="1"/>
  <c r="D2754" i="3"/>
  <c r="F2754" i="3" s="1"/>
  <c r="D2755" i="3"/>
  <c r="F2755" i="3" s="1"/>
  <c r="D2756" i="3"/>
  <c r="F2756" i="3" s="1"/>
  <c r="D2757" i="3"/>
  <c r="F2757" i="3" s="1"/>
  <c r="D2758" i="3"/>
  <c r="F2758" i="3" s="1"/>
  <c r="D2759" i="3"/>
  <c r="F2759" i="3" s="1"/>
  <c r="D2760" i="3"/>
  <c r="F2760" i="3" s="1"/>
  <c r="D2761" i="3"/>
  <c r="F2761" i="3" s="1"/>
  <c r="D2762" i="3"/>
  <c r="F2762" i="3" s="1"/>
  <c r="D2763" i="3"/>
  <c r="F2763" i="3" s="1"/>
  <c r="D2764" i="3"/>
  <c r="F2764" i="3" s="1"/>
  <c r="D2765" i="3"/>
  <c r="F2765" i="3" s="1"/>
  <c r="D2766" i="3"/>
  <c r="F2766" i="3" s="1"/>
  <c r="D2767" i="3"/>
  <c r="F2767" i="3" s="1"/>
  <c r="D2768" i="3"/>
  <c r="F2768" i="3" s="1"/>
  <c r="D2769" i="3"/>
  <c r="F2769" i="3" s="1"/>
  <c r="D2770" i="3"/>
  <c r="F2770" i="3" s="1"/>
  <c r="D2771" i="3"/>
  <c r="F2771" i="3" s="1"/>
  <c r="D2772" i="3"/>
  <c r="F2772" i="3" s="1"/>
  <c r="D2773" i="3"/>
  <c r="F2773" i="3" s="1"/>
  <c r="D2774" i="3"/>
  <c r="F2774" i="3" s="1"/>
  <c r="D2775" i="3"/>
  <c r="F2775" i="3" s="1"/>
  <c r="D2776" i="3"/>
  <c r="F2776" i="3" s="1"/>
  <c r="D2777" i="3"/>
  <c r="F2777" i="3" s="1"/>
  <c r="D2778" i="3"/>
  <c r="F2778" i="3" s="1"/>
  <c r="D2779" i="3"/>
  <c r="F2779" i="3" s="1"/>
  <c r="D2780" i="3"/>
  <c r="F2780" i="3" s="1"/>
  <c r="D2781" i="3"/>
  <c r="F2781" i="3" s="1"/>
  <c r="D2782" i="3"/>
  <c r="F2782" i="3" s="1"/>
  <c r="D2783" i="3"/>
  <c r="F2783" i="3" s="1"/>
  <c r="D2784" i="3"/>
  <c r="F2784" i="3" s="1"/>
  <c r="D2785" i="3"/>
  <c r="F2785" i="3" s="1"/>
  <c r="D2786" i="3"/>
  <c r="F2786" i="3" s="1"/>
  <c r="D2787" i="3"/>
  <c r="F2787" i="3" s="1"/>
  <c r="D2788" i="3"/>
  <c r="F2788" i="3" s="1"/>
  <c r="D2789" i="3"/>
  <c r="F2789" i="3" s="1"/>
  <c r="D2790" i="3"/>
  <c r="F2790" i="3" s="1"/>
  <c r="D2791" i="3"/>
  <c r="F2791" i="3" s="1"/>
  <c r="D2792" i="3"/>
  <c r="F2792" i="3" s="1"/>
  <c r="D2793" i="3"/>
  <c r="F2793" i="3" s="1"/>
  <c r="D2794" i="3"/>
  <c r="F2794" i="3" s="1"/>
  <c r="D2795" i="3"/>
  <c r="F2795" i="3" s="1"/>
  <c r="D2796" i="3"/>
  <c r="F2796" i="3" s="1"/>
  <c r="D2797" i="3"/>
  <c r="F2797" i="3" s="1"/>
  <c r="D2798" i="3"/>
  <c r="F2798" i="3" s="1"/>
  <c r="D2799" i="3"/>
  <c r="F2799" i="3" s="1"/>
  <c r="D2800" i="3"/>
  <c r="F2800" i="3" s="1"/>
  <c r="D2801" i="3"/>
  <c r="F2801" i="3" s="1"/>
  <c r="D2802" i="3"/>
  <c r="F2802" i="3" s="1"/>
  <c r="D2803" i="3"/>
  <c r="F2803" i="3" s="1"/>
  <c r="D2804" i="3"/>
  <c r="F2804" i="3" s="1"/>
  <c r="D2805" i="3"/>
  <c r="F2805" i="3" s="1"/>
  <c r="D2806" i="3"/>
  <c r="F2806" i="3" s="1"/>
  <c r="D2807" i="3"/>
  <c r="F2807" i="3" s="1"/>
  <c r="D2808" i="3"/>
  <c r="F2808" i="3" s="1"/>
  <c r="D2809" i="3"/>
  <c r="F2809" i="3" s="1"/>
  <c r="D2810" i="3"/>
  <c r="F2810" i="3" s="1"/>
  <c r="D2811" i="3"/>
  <c r="F2811" i="3" s="1"/>
  <c r="D2812" i="3"/>
  <c r="F2812" i="3" s="1"/>
  <c r="D2813" i="3"/>
  <c r="F2813" i="3" s="1"/>
  <c r="D2814" i="3"/>
  <c r="F2814" i="3" s="1"/>
  <c r="D2815" i="3"/>
  <c r="F2815" i="3" s="1"/>
  <c r="D2816" i="3"/>
  <c r="F2816" i="3" s="1"/>
  <c r="D2817" i="3"/>
  <c r="F2817" i="3" s="1"/>
  <c r="D2818" i="3"/>
  <c r="F2818" i="3" s="1"/>
  <c r="D2819" i="3"/>
  <c r="F2819" i="3" s="1"/>
  <c r="D2820" i="3"/>
  <c r="F2820" i="3" s="1"/>
  <c r="D2821" i="3"/>
  <c r="F2821" i="3" s="1"/>
  <c r="D2822" i="3"/>
  <c r="F2822" i="3" s="1"/>
  <c r="D2823" i="3"/>
  <c r="F2823" i="3" s="1"/>
  <c r="D2824" i="3"/>
  <c r="F2824" i="3" s="1"/>
  <c r="D2825" i="3"/>
  <c r="F2825" i="3" s="1"/>
  <c r="D2826" i="3"/>
  <c r="F2826" i="3" s="1"/>
  <c r="D2827" i="3"/>
  <c r="F2827" i="3" s="1"/>
  <c r="D2828" i="3"/>
  <c r="F2828" i="3" s="1"/>
  <c r="D2829" i="3"/>
  <c r="F2829" i="3" s="1"/>
  <c r="D2830" i="3"/>
  <c r="F2830" i="3" s="1"/>
  <c r="D2831" i="3"/>
  <c r="F2831" i="3" s="1"/>
  <c r="D2832" i="3"/>
  <c r="F2832" i="3" s="1"/>
  <c r="D2833" i="3"/>
  <c r="F2833" i="3" s="1"/>
  <c r="D2834" i="3"/>
  <c r="F2834" i="3" s="1"/>
  <c r="D2835" i="3"/>
  <c r="F2835" i="3" s="1"/>
  <c r="D2836" i="3"/>
  <c r="F2836" i="3" s="1"/>
  <c r="D2837" i="3"/>
  <c r="F2837" i="3" s="1"/>
  <c r="D2838" i="3"/>
  <c r="F2838" i="3" s="1"/>
  <c r="D2839" i="3"/>
  <c r="F2839" i="3" s="1"/>
  <c r="D2840" i="3"/>
  <c r="F2840" i="3" s="1"/>
  <c r="D2841" i="3"/>
  <c r="F2841" i="3" s="1"/>
  <c r="D2842" i="3"/>
  <c r="F2842" i="3" s="1"/>
  <c r="D2843" i="3"/>
  <c r="F2843" i="3" s="1"/>
  <c r="D2844" i="3"/>
  <c r="F2844" i="3" s="1"/>
  <c r="D2845" i="3"/>
  <c r="F2845" i="3" s="1"/>
  <c r="D2846" i="3"/>
  <c r="F2846" i="3" s="1"/>
  <c r="D2847" i="3"/>
  <c r="F2847" i="3" s="1"/>
  <c r="D2848" i="3"/>
  <c r="F2848" i="3" s="1"/>
  <c r="D2849" i="3"/>
  <c r="F2849" i="3" s="1"/>
  <c r="D2850" i="3"/>
  <c r="F2850" i="3" s="1"/>
  <c r="D2851" i="3"/>
  <c r="F2851" i="3" s="1"/>
  <c r="D2852" i="3"/>
  <c r="F2852" i="3" s="1"/>
  <c r="D2853" i="3"/>
  <c r="F2853" i="3" s="1"/>
  <c r="D2854" i="3"/>
  <c r="F2854" i="3" s="1"/>
  <c r="D2855" i="3"/>
  <c r="F2855" i="3" s="1"/>
  <c r="D2856" i="3"/>
  <c r="F2856" i="3" s="1"/>
  <c r="D2857" i="3"/>
  <c r="F2857" i="3" s="1"/>
  <c r="D2858" i="3"/>
  <c r="F2858" i="3" s="1"/>
  <c r="D2859" i="3"/>
  <c r="F2859" i="3" s="1"/>
  <c r="D2860" i="3"/>
  <c r="F2860" i="3" s="1"/>
  <c r="D2861" i="3"/>
  <c r="F2861" i="3" s="1"/>
  <c r="D2862" i="3"/>
  <c r="F2862" i="3" s="1"/>
  <c r="D2863" i="3"/>
  <c r="F2863" i="3" s="1"/>
  <c r="D2864" i="3"/>
  <c r="F2864" i="3" s="1"/>
  <c r="D2865" i="3"/>
  <c r="F2865" i="3" s="1"/>
  <c r="D2866" i="3"/>
  <c r="F2866" i="3" s="1"/>
  <c r="D2867" i="3"/>
  <c r="F2867" i="3" s="1"/>
  <c r="D2868" i="3"/>
  <c r="F2868" i="3" s="1"/>
  <c r="D2869" i="3"/>
  <c r="F2869" i="3" s="1"/>
  <c r="D2870" i="3"/>
  <c r="F2870" i="3" s="1"/>
  <c r="D2871" i="3"/>
  <c r="F2871" i="3" s="1"/>
  <c r="D2872" i="3"/>
  <c r="F2872" i="3" s="1"/>
  <c r="D2873" i="3"/>
  <c r="F2873" i="3" s="1"/>
  <c r="D2874" i="3"/>
  <c r="F2874" i="3" s="1"/>
  <c r="D2875" i="3"/>
  <c r="F2875" i="3" s="1"/>
  <c r="D2876" i="3"/>
  <c r="F2876" i="3" s="1"/>
  <c r="D2877" i="3"/>
  <c r="F2877" i="3" s="1"/>
  <c r="D2878" i="3"/>
  <c r="F2878" i="3" s="1"/>
  <c r="D2879" i="3"/>
  <c r="F2879" i="3" s="1"/>
  <c r="D2880" i="3"/>
  <c r="F2880" i="3" s="1"/>
  <c r="D2881" i="3"/>
  <c r="F2881" i="3" s="1"/>
  <c r="D2882" i="3"/>
  <c r="F2882" i="3" s="1"/>
  <c r="D2883" i="3"/>
  <c r="F2883" i="3" s="1"/>
  <c r="D2884" i="3"/>
  <c r="F2884" i="3" s="1"/>
  <c r="D2885" i="3"/>
  <c r="F2885" i="3" s="1"/>
  <c r="D2886" i="3"/>
  <c r="F2886" i="3" s="1"/>
  <c r="D2887" i="3"/>
  <c r="F2887" i="3" s="1"/>
  <c r="D2888" i="3"/>
  <c r="F2888" i="3" s="1"/>
  <c r="D2889" i="3"/>
  <c r="F2889" i="3" s="1"/>
  <c r="D2890" i="3"/>
  <c r="F2890" i="3" s="1"/>
  <c r="D2891" i="3"/>
  <c r="F2891" i="3" s="1"/>
  <c r="D2892" i="3"/>
  <c r="F2892" i="3" s="1"/>
  <c r="D2893" i="3"/>
  <c r="F2893" i="3" s="1"/>
  <c r="D2894" i="3"/>
  <c r="F2894" i="3" s="1"/>
  <c r="D2895" i="3"/>
  <c r="F2895" i="3" s="1"/>
  <c r="D2896" i="3"/>
  <c r="F2896" i="3" s="1"/>
  <c r="D2897" i="3"/>
  <c r="F2897" i="3" s="1"/>
  <c r="D2898" i="3"/>
  <c r="F2898" i="3" s="1"/>
  <c r="D2899" i="3"/>
  <c r="F2899" i="3" s="1"/>
  <c r="D2900" i="3"/>
  <c r="F2900" i="3" s="1"/>
  <c r="D2901" i="3"/>
  <c r="F2901" i="3" s="1"/>
  <c r="D2902" i="3"/>
  <c r="F2902" i="3" s="1"/>
  <c r="D2903" i="3"/>
  <c r="F2903" i="3" s="1"/>
  <c r="D2904" i="3"/>
  <c r="F2904" i="3" s="1"/>
  <c r="D2905" i="3"/>
  <c r="F2905" i="3" s="1"/>
  <c r="D2906" i="3"/>
  <c r="F2906" i="3" s="1"/>
  <c r="D2907" i="3"/>
  <c r="F2907" i="3" s="1"/>
  <c r="D2908" i="3"/>
  <c r="F2908" i="3" s="1"/>
  <c r="D2909" i="3"/>
  <c r="F2909" i="3" s="1"/>
  <c r="D2910" i="3"/>
  <c r="F2910" i="3" s="1"/>
  <c r="D2911" i="3"/>
  <c r="F2911" i="3" s="1"/>
  <c r="D2912" i="3"/>
  <c r="F2912" i="3" s="1"/>
  <c r="D2913" i="3"/>
  <c r="F2913" i="3" s="1"/>
  <c r="D2914" i="3"/>
  <c r="F2914" i="3" s="1"/>
  <c r="D2915" i="3"/>
  <c r="F2915" i="3" s="1"/>
  <c r="D2916" i="3"/>
  <c r="F2916" i="3" s="1"/>
  <c r="D2917" i="3"/>
  <c r="F2917" i="3" s="1"/>
  <c r="D2918" i="3"/>
  <c r="F2918" i="3" s="1"/>
  <c r="D2919" i="3"/>
  <c r="F2919" i="3" s="1"/>
  <c r="D2920" i="3"/>
  <c r="F2920" i="3" s="1"/>
  <c r="D2921" i="3"/>
  <c r="F2921" i="3" s="1"/>
  <c r="D2922" i="3"/>
  <c r="F2922" i="3" s="1"/>
  <c r="D2923" i="3"/>
  <c r="F2923" i="3" s="1"/>
  <c r="D2924" i="3"/>
  <c r="F2924" i="3" s="1"/>
  <c r="D2925" i="3"/>
  <c r="F2925" i="3" s="1"/>
  <c r="D2926" i="3"/>
  <c r="F2926" i="3" s="1"/>
  <c r="D2927" i="3"/>
  <c r="F2927" i="3" s="1"/>
  <c r="D2928" i="3"/>
  <c r="F2928" i="3" s="1"/>
  <c r="D2929" i="3"/>
  <c r="F2929" i="3" s="1"/>
  <c r="D2930" i="3"/>
  <c r="F2930" i="3" s="1"/>
  <c r="D2931" i="3"/>
  <c r="F2931" i="3" s="1"/>
  <c r="D2932" i="3"/>
  <c r="F2932" i="3" s="1"/>
  <c r="D2933" i="3"/>
  <c r="F2933" i="3" s="1"/>
  <c r="D2934" i="3"/>
  <c r="F2934" i="3" s="1"/>
  <c r="D2935" i="3"/>
  <c r="F2935" i="3" s="1"/>
  <c r="D2936" i="3"/>
  <c r="F2936" i="3" s="1"/>
  <c r="D2937" i="3"/>
  <c r="F2937" i="3" s="1"/>
  <c r="D2938" i="3"/>
  <c r="F2938" i="3" s="1"/>
  <c r="D2939" i="3"/>
  <c r="F2939" i="3" s="1"/>
  <c r="D2940" i="3"/>
  <c r="F2940" i="3" s="1"/>
  <c r="D2941" i="3"/>
  <c r="F2941" i="3" s="1"/>
  <c r="D2942" i="3"/>
  <c r="F2942" i="3" s="1"/>
  <c r="D2943" i="3"/>
  <c r="F2943" i="3" s="1"/>
  <c r="D2944" i="3"/>
  <c r="F2944" i="3" s="1"/>
  <c r="D2945" i="3"/>
  <c r="F2945" i="3" s="1"/>
  <c r="D2946" i="3"/>
  <c r="F2946" i="3" s="1"/>
  <c r="D2947" i="3"/>
  <c r="F2947" i="3" s="1"/>
  <c r="D2948" i="3"/>
  <c r="F2948" i="3" s="1"/>
  <c r="D2949" i="3"/>
  <c r="F2949" i="3" s="1"/>
  <c r="D2950" i="3"/>
  <c r="F2950" i="3" s="1"/>
  <c r="D2951" i="3"/>
  <c r="F2951" i="3" s="1"/>
  <c r="D2952" i="3"/>
  <c r="F2952" i="3" s="1"/>
  <c r="D2953" i="3"/>
  <c r="F2953" i="3" s="1"/>
  <c r="D2954" i="3"/>
  <c r="F2954" i="3" s="1"/>
  <c r="D2955" i="3"/>
  <c r="F2955" i="3" s="1"/>
  <c r="D2956" i="3"/>
  <c r="F2956" i="3" s="1"/>
  <c r="D2957" i="3"/>
  <c r="F2957" i="3" s="1"/>
  <c r="D2958" i="3"/>
  <c r="F2958" i="3" s="1"/>
  <c r="D2959" i="3"/>
  <c r="F2959" i="3" s="1"/>
  <c r="D2960" i="3"/>
  <c r="F2960" i="3" s="1"/>
  <c r="D2961" i="3"/>
  <c r="F2961" i="3" s="1"/>
  <c r="D2962" i="3"/>
  <c r="F2962" i="3" s="1"/>
  <c r="D2963" i="3"/>
  <c r="F2963" i="3" s="1"/>
  <c r="D2964" i="3"/>
  <c r="F2964" i="3" s="1"/>
  <c r="D2965" i="3"/>
  <c r="F2965" i="3" s="1"/>
  <c r="D2966" i="3"/>
  <c r="F2966" i="3" s="1"/>
  <c r="D2967" i="3"/>
  <c r="F2967" i="3" s="1"/>
  <c r="D2968" i="3"/>
  <c r="F2968" i="3" s="1"/>
  <c r="D2969" i="3"/>
  <c r="F2969" i="3" s="1"/>
  <c r="D2970" i="3"/>
  <c r="F2970" i="3" s="1"/>
  <c r="D2971" i="3"/>
  <c r="F2971" i="3" s="1"/>
  <c r="D2972" i="3"/>
  <c r="F2972" i="3" s="1"/>
  <c r="D2973" i="3"/>
  <c r="F2973" i="3" s="1"/>
  <c r="D2974" i="3"/>
  <c r="F2974" i="3" s="1"/>
  <c r="D2975" i="3"/>
  <c r="F2975" i="3" s="1"/>
  <c r="D2976" i="3"/>
  <c r="F2976" i="3" s="1"/>
  <c r="D2977" i="3"/>
  <c r="F2977" i="3" s="1"/>
  <c r="D2978" i="3"/>
  <c r="F2978" i="3" s="1"/>
  <c r="D2979" i="3"/>
  <c r="F2979" i="3" s="1"/>
  <c r="D2980" i="3"/>
  <c r="F2980" i="3" s="1"/>
  <c r="D2981" i="3"/>
  <c r="F2981" i="3" s="1"/>
  <c r="D2982" i="3"/>
  <c r="F2982" i="3" s="1"/>
  <c r="D2983" i="3"/>
  <c r="F2983" i="3" s="1"/>
  <c r="D2984" i="3"/>
  <c r="F2984" i="3" s="1"/>
  <c r="D2985" i="3"/>
  <c r="F2985" i="3" s="1"/>
  <c r="D2986" i="3"/>
  <c r="F2986" i="3" s="1"/>
  <c r="D2987" i="3"/>
  <c r="F2987" i="3" s="1"/>
  <c r="D2988" i="3"/>
  <c r="F2988" i="3" s="1"/>
  <c r="D2989" i="3"/>
  <c r="F2989" i="3" s="1"/>
  <c r="D2990" i="3"/>
  <c r="F2990" i="3" s="1"/>
  <c r="D2991" i="3"/>
  <c r="F2991" i="3" s="1"/>
  <c r="D2992" i="3"/>
  <c r="F2992" i="3" s="1"/>
  <c r="D2993" i="3"/>
  <c r="F2993" i="3" s="1"/>
  <c r="D2994" i="3"/>
  <c r="F2994" i="3" s="1"/>
  <c r="D2995" i="3"/>
  <c r="F2995" i="3" s="1"/>
  <c r="D2996" i="3"/>
  <c r="F2996" i="3" s="1"/>
  <c r="D2997" i="3"/>
  <c r="F2997" i="3" s="1"/>
  <c r="D2998" i="3"/>
  <c r="F2998" i="3" s="1"/>
  <c r="D2999" i="3"/>
  <c r="F2999" i="3" s="1"/>
  <c r="D3000" i="3"/>
  <c r="F3000" i="3" s="1"/>
  <c r="D3001" i="3"/>
  <c r="F3001" i="3" s="1"/>
  <c r="D3002" i="3"/>
  <c r="F3002" i="3" s="1"/>
  <c r="D3003" i="3"/>
  <c r="F3003" i="3" s="1"/>
  <c r="D3004" i="3"/>
  <c r="F3004" i="3" s="1"/>
  <c r="D3005" i="3"/>
  <c r="F3005" i="3" s="1"/>
  <c r="D3006" i="3"/>
  <c r="F3006" i="3" s="1"/>
  <c r="D3007" i="3"/>
  <c r="F3007" i="3" s="1"/>
  <c r="D3008" i="3"/>
  <c r="F3008" i="3" s="1"/>
  <c r="D3009" i="3"/>
  <c r="F3009" i="3" s="1"/>
  <c r="D3010" i="3"/>
  <c r="F3010" i="3" s="1"/>
  <c r="D3011" i="3"/>
  <c r="F3011" i="3" s="1"/>
  <c r="D3012" i="3"/>
  <c r="F3012" i="3" s="1"/>
  <c r="D3013" i="3"/>
  <c r="F3013" i="3" s="1"/>
  <c r="D3014" i="3"/>
  <c r="F3014" i="3" s="1"/>
  <c r="D3015" i="3"/>
  <c r="F3015" i="3" s="1"/>
  <c r="D3016" i="3"/>
  <c r="F3016" i="3" s="1"/>
  <c r="D3017" i="3"/>
  <c r="F3017" i="3" s="1"/>
  <c r="D3018" i="3"/>
  <c r="F3018" i="3" s="1"/>
  <c r="D3019" i="3"/>
  <c r="F3019" i="3" s="1"/>
  <c r="D3020" i="3"/>
  <c r="F3020" i="3" s="1"/>
  <c r="D3021" i="3"/>
  <c r="F3021" i="3" s="1"/>
  <c r="D3022" i="3"/>
  <c r="F3022" i="3" s="1"/>
  <c r="D3023" i="3"/>
  <c r="F3023" i="3" s="1"/>
  <c r="D3024" i="3"/>
  <c r="F3024" i="3" s="1"/>
  <c r="D3025" i="3"/>
  <c r="F3025" i="3" s="1"/>
  <c r="D3026" i="3"/>
  <c r="F3026" i="3" s="1"/>
  <c r="D3027" i="3"/>
  <c r="F3027" i="3" s="1"/>
  <c r="D3028" i="3"/>
  <c r="F3028" i="3" s="1"/>
  <c r="D3029" i="3"/>
  <c r="F3029" i="3" s="1"/>
  <c r="D3030" i="3"/>
  <c r="F3030" i="3" s="1"/>
  <c r="D3031" i="3"/>
  <c r="F3031" i="3" s="1"/>
  <c r="D3032" i="3"/>
  <c r="F3032" i="3" s="1"/>
  <c r="D3033" i="3"/>
  <c r="F3033" i="3" s="1"/>
  <c r="D3034" i="3"/>
  <c r="F3034" i="3" s="1"/>
  <c r="D3035" i="3"/>
  <c r="F3035" i="3" s="1"/>
  <c r="D3036" i="3"/>
  <c r="F3036" i="3" s="1"/>
  <c r="D3037" i="3"/>
  <c r="F3037" i="3" s="1"/>
  <c r="D3038" i="3"/>
  <c r="F3038" i="3" s="1"/>
  <c r="D3039" i="3"/>
  <c r="F3039" i="3" s="1"/>
  <c r="D3040" i="3"/>
  <c r="F3040" i="3" s="1"/>
  <c r="D3041" i="3"/>
  <c r="F3041" i="3" s="1"/>
  <c r="D3042" i="3"/>
  <c r="F3042" i="3" s="1"/>
  <c r="D3043" i="3"/>
  <c r="F3043" i="3" s="1"/>
  <c r="D3044" i="3"/>
  <c r="F3044" i="3" s="1"/>
  <c r="D3045" i="3"/>
  <c r="F3045" i="3" s="1"/>
  <c r="D3046" i="3"/>
  <c r="F3046" i="3" s="1"/>
  <c r="D3047" i="3"/>
  <c r="F3047" i="3" s="1"/>
  <c r="D3048" i="3"/>
  <c r="F3048" i="3" s="1"/>
  <c r="D3049" i="3"/>
  <c r="F3049" i="3" s="1"/>
  <c r="D3050" i="3"/>
  <c r="F3050" i="3" s="1"/>
  <c r="D3051" i="3"/>
  <c r="F3051" i="3" s="1"/>
  <c r="D3052" i="3"/>
  <c r="F3052" i="3" s="1"/>
  <c r="D3053" i="3"/>
  <c r="F3053" i="3" s="1"/>
  <c r="D3054" i="3"/>
  <c r="F3054" i="3" s="1"/>
  <c r="D3055" i="3"/>
  <c r="F3055" i="3" s="1"/>
  <c r="D3056" i="3"/>
  <c r="F3056" i="3" s="1"/>
  <c r="D3057" i="3"/>
  <c r="F3057" i="3" s="1"/>
  <c r="D3058" i="3"/>
  <c r="F3058" i="3" s="1"/>
  <c r="D3059" i="3"/>
  <c r="F3059" i="3" s="1"/>
  <c r="D3060" i="3"/>
  <c r="F3060" i="3" s="1"/>
  <c r="D3061" i="3"/>
  <c r="F3061" i="3" s="1"/>
  <c r="D3062" i="3"/>
  <c r="F3062" i="3" s="1"/>
  <c r="D3063" i="3"/>
  <c r="F3063" i="3" s="1"/>
  <c r="D3071" i="3"/>
  <c r="F3071" i="3" s="1"/>
  <c r="D3072" i="3"/>
  <c r="F3072" i="3" s="1"/>
  <c r="D3073" i="3"/>
  <c r="F3073" i="3" s="1"/>
  <c r="D3074" i="3"/>
  <c r="F3074" i="3" s="1"/>
  <c r="D3075" i="3"/>
  <c r="F3075" i="3" s="1"/>
  <c r="D3076" i="3"/>
  <c r="F3076" i="3" s="1"/>
  <c r="D3077" i="3"/>
  <c r="F3077" i="3" s="1"/>
  <c r="D3078" i="3"/>
  <c r="F3078" i="3" s="1"/>
  <c r="D3079" i="3"/>
  <c r="F3079" i="3" s="1"/>
  <c r="D3080" i="3"/>
  <c r="F3080" i="3" s="1"/>
  <c r="D3081" i="3"/>
  <c r="F3081" i="3" s="1"/>
  <c r="D3082" i="3"/>
  <c r="F3082" i="3" s="1"/>
  <c r="D3083" i="3"/>
  <c r="F3083" i="3" s="1"/>
  <c r="D3084" i="3"/>
  <c r="F3084" i="3" s="1"/>
  <c r="D3085" i="3"/>
  <c r="F3085" i="3" s="1"/>
  <c r="D3086" i="3"/>
  <c r="F3086" i="3" s="1"/>
  <c r="D3087" i="3"/>
  <c r="F3087" i="3" s="1"/>
  <c r="D3088" i="3"/>
  <c r="F3088" i="3" s="1"/>
  <c r="D3089" i="3"/>
  <c r="F3089" i="3" s="1"/>
  <c r="D3090" i="3"/>
  <c r="F3090" i="3" s="1"/>
  <c r="D3091" i="3"/>
  <c r="F3091" i="3" s="1"/>
  <c r="D3092" i="3"/>
  <c r="F3092" i="3" s="1"/>
  <c r="D3093" i="3"/>
  <c r="F3093" i="3" s="1"/>
  <c r="D3094" i="3"/>
  <c r="F3094" i="3" s="1"/>
  <c r="D3095" i="3"/>
  <c r="F3095" i="3" s="1"/>
  <c r="F25" i="3"/>
  <c r="F32" i="3"/>
  <c r="F37" i="3"/>
  <c r="F41" i="3"/>
  <c r="F52" i="3"/>
  <c r="F57" i="3"/>
  <c r="F69" i="3"/>
  <c r="F77" i="3"/>
  <c r="F93" i="3"/>
  <c r="F96" i="3"/>
  <c r="F105" i="3"/>
  <c r="F116" i="3"/>
  <c r="F121" i="3"/>
  <c r="F141" i="3"/>
  <c r="F148" i="3"/>
  <c r="F157" i="3"/>
  <c r="F161" i="3"/>
  <c r="F185" i="3"/>
  <c r="F201" i="3"/>
  <c r="F205" i="3"/>
  <c r="F225" i="3"/>
  <c r="F241" i="3"/>
  <c r="F249" i="3"/>
  <c r="F269" i="3"/>
  <c r="F285" i="3"/>
  <c r="F289" i="3"/>
  <c r="F292" i="3"/>
  <c r="F297" i="3"/>
  <c r="F301" i="3"/>
  <c r="F317" i="3"/>
  <c r="F341" i="3"/>
  <c r="F345" i="3"/>
  <c r="F361" i="3"/>
  <c r="F388" i="3"/>
  <c r="F393" i="3"/>
  <c r="F421" i="3"/>
  <c r="F449" i="3"/>
  <c r="F477" i="3"/>
  <c r="F497" i="3"/>
  <c r="F529" i="3"/>
  <c r="F557" i="3"/>
  <c r="F585" i="3"/>
  <c r="F609" i="3"/>
  <c r="F641" i="3"/>
  <c r="F644" i="3"/>
  <c r="F685" i="3"/>
  <c r="F701" i="3"/>
  <c r="F729" i="3"/>
  <c r="F888" i="3"/>
  <c r="F1004" i="3"/>
  <c r="F1331" i="3"/>
  <c r="F1479" i="3"/>
  <c r="F1531" i="3"/>
  <c r="F1594" i="3"/>
  <c r="F1923" i="3"/>
  <c r="F1987" i="3"/>
  <c r="F2066" i="3"/>
  <c r="F2227" i="3"/>
  <c r="F2287" i="3"/>
  <c r="M55" i="11" l="1"/>
  <c r="X55" i="11" s="1"/>
  <c r="M47" i="11"/>
  <c r="X47" i="11" s="1"/>
  <c r="M52" i="11"/>
  <c r="X52" i="11" s="1"/>
  <c r="M51" i="11"/>
  <c r="X51" i="11" s="1"/>
  <c r="M46" i="11"/>
  <c r="X46" i="11" s="1"/>
  <c r="M48" i="11"/>
  <c r="X48" i="11" s="1"/>
  <c r="M49" i="11"/>
  <c r="X49" i="11" s="1"/>
  <c r="M50" i="11"/>
  <c r="X50" i="11" s="1"/>
  <c r="M54" i="11"/>
  <c r="X54" i="11" s="1"/>
  <c r="M53" i="11"/>
  <c r="X53" i="11" s="1"/>
  <c r="M45" i="11"/>
  <c r="X45" i="11" s="1"/>
  <c r="C13" i="5"/>
  <c r="R92" i="14" l="1"/>
  <c r="R88" i="14"/>
  <c r="R87" i="14"/>
  <c r="R86" i="14"/>
  <c r="R85" i="14"/>
  <c r="R73" i="14"/>
  <c r="R72" i="14"/>
  <c r="R65" i="14"/>
  <c r="Q92" i="14"/>
  <c r="Q88" i="14"/>
  <c r="Q87" i="14"/>
  <c r="Q86" i="14"/>
  <c r="O92" i="11" l="1"/>
  <c r="M92" i="11"/>
  <c r="U92" i="11" s="1"/>
  <c r="K92" i="11"/>
  <c r="L92" i="11" s="1"/>
  <c r="O88" i="11"/>
  <c r="M88" i="11"/>
  <c r="U88" i="11" s="1"/>
  <c r="T88" i="14" s="1"/>
  <c r="K88" i="11"/>
  <c r="L88" i="11" s="1"/>
  <c r="O87" i="11"/>
  <c r="M87" i="11"/>
  <c r="U87" i="11" s="1"/>
  <c r="T87" i="14" s="1"/>
  <c r="K87" i="11"/>
  <c r="L87" i="11" s="1"/>
  <c r="O86" i="11"/>
  <c r="M86" i="11"/>
  <c r="N86" i="11" s="1"/>
  <c r="K86" i="11"/>
  <c r="L86" i="11" s="1"/>
  <c r="O85" i="11"/>
  <c r="M85" i="11"/>
  <c r="U85" i="11" s="1"/>
  <c r="T85" i="14" s="1"/>
  <c r="K85" i="11"/>
  <c r="L85" i="11" s="1"/>
  <c r="O84" i="11"/>
  <c r="M84" i="11"/>
  <c r="U84" i="11" s="1"/>
  <c r="T84" i="14" s="1"/>
  <c r="K84" i="11"/>
  <c r="L84" i="11" s="1"/>
  <c r="O73" i="11"/>
  <c r="M73" i="11"/>
  <c r="N73" i="11" s="1"/>
  <c r="K73" i="11"/>
  <c r="L73" i="11" s="1"/>
  <c r="O72" i="11"/>
  <c r="M72" i="11"/>
  <c r="N72" i="11" s="1"/>
  <c r="K72" i="11"/>
  <c r="L72" i="11" s="1"/>
  <c r="J92" i="11"/>
  <c r="I92" i="11"/>
  <c r="H92" i="11"/>
  <c r="G92" i="11"/>
  <c r="F92" i="11"/>
  <c r="J88" i="11"/>
  <c r="I88" i="11"/>
  <c r="H88" i="11"/>
  <c r="G88" i="11"/>
  <c r="F88" i="11"/>
  <c r="J87" i="11"/>
  <c r="I87" i="11"/>
  <c r="H87" i="11"/>
  <c r="G87" i="11"/>
  <c r="F87" i="11"/>
  <c r="J86" i="11"/>
  <c r="I86" i="11"/>
  <c r="H86" i="11"/>
  <c r="G86" i="11"/>
  <c r="F86" i="11"/>
  <c r="J85" i="11"/>
  <c r="I85" i="11"/>
  <c r="H85" i="11"/>
  <c r="G85" i="11"/>
  <c r="F85" i="11"/>
  <c r="J84" i="11"/>
  <c r="I84" i="11"/>
  <c r="H84" i="11"/>
  <c r="G84" i="11"/>
  <c r="F84" i="11"/>
  <c r="J73" i="11"/>
  <c r="I73" i="11"/>
  <c r="H73" i="11"/>
  <c r="G73" i="11"/>
  <c r="F73" i="11"/>
  <c r="J72" i="11"/>
  <c r="I72" i="11"/>
  <c r="H72" i="11"/>
  <c r="G72" i="11"/>
  <c r="F72" i="11"/>
  <c r="E92" i="11"/>
  <c r="R92" i="11" s="1"/>
  <c r="E88" i="11"/>
  <c r="R88" i="11" s="1"/>
  <c r="L88" i="14" s="1"/>
  <c r="E87" i="11"/>
  <c r="R87" i="11" s="1"/>
  <c r="L87" i="14" s="1"/>
  <c r="E86" i="11"/>
  <c r="R86" i="11" s="1"/>
  <c r="L86" i="14" s="1"/>
  <c r="E85" i="11"/>
  <c r="R85" i="11" s="1"/>
  <c r="L85" i="14" s="1"/>
  <c r="E84" i="11"/>
  <c r="R84" i="11" s="1"/>
  <c r="L84" i="14" s="1"/>
  <c r="E73" i="11"/>
  <c r="R73" i="11" s="1"/>
  <c r="E72" i="11"/>
  <c r="R72" i="11" s="1"/>
  <c r="D92" i="11"/>
  <c r="D88" i="11"/>
  <c r="D87" i="11"/>
  <c r="D86" i="11"/>
  <c r="D85" i="11"/>
  <c r="D84" i="11"/>
  <c r="D73" i="11"/>
  <c r="D72" i="11"/>
  <c r="C92" i="11"/>
  <c r="C88" i="11"/>
  <c r="C87" i="11"/>
  <c r="C86" i="11"/>
  <c r="C85" i="11"/>
  <c r="C84" i="11"/>
  <c r="C73" i="11"/>
  <c r="C72" i="11"/>
  <c r="B92" i="11"/>
  <c r="B88" i="11"/>
  <c r="B87" i="11"/>
  <c r="B86" i="11"/>
  <c r="B85" i="11"/>
  <c r="B84" i="11"/>
  <c r="B73" i="11"/>
  <c r="B72" i="11"/>
  <c r="A73" i="11"/>
  <c r="A84" i="11"/>
  <c r="A85" i="11"/>
  <c r="A86" i="11"/>
  <c r="A87" i="11"/>
  <c r="A88" i="11"/>
  <c r="A92" i="11"/>
  <c r="A72" i="11"/>
  <c r="T92" i="14" l="1"/>
  <c r="L92" i="14"/>
  <c r="L72" i="14"/>
  <c r="L73" i="14"/>
  <c r="U72" i="11"/>
  <c r="U86" i="11"/>
  <c r="T86" i="14" s="1"/>
  <c r="P72" i="11"/>
  <c r="P72" i="14" s="1"/>
  <c r="S72" i="11"/>
  <c r="S86" i="11"/>
  <c r="P86" i="11"/>
  <c r="P73" i="11"/>
  <c r="P87" i="11"/>
  <c r="U73" i="11"/>
  <c r="S73" i="11"/>
  <c r="P84" i="11"/>
  <c r="P88" i="11"/>
  <c r="N84" i="11"/>
  <c r="S84" i="11" s="1"/>
  <c r="N88" i="11"/>
  <c r="S88" i="11" s="1"/>
  <c r="N87" i="11"/>
  <c r="S87" i="11" s="1"/>
  <c r="P85" i="11"/>
  <c r="P92" i="11"/>
  <c r="N85" i="11"/>
  <c r="S85" i="11" s="1"/>
  <c r="N92" i="11"/>
  <c r="S92" i="11" s="1"/>
  <c r="A19" i="11"/>
  <c r="B19" i="11" s="1"/>
  <c r="E19" i="11" s="1"/>
  <c r="H19" i="11"/>
  <c r="J19" i="11"/>
  <c r="T73" i="14" l="1"/>
  <c r="T72" i="14"/>
  <c r="G2177" i="3"/>
  <c r="G2176" i="3"/>
  <c r="G2175" i="3"/>
  <c r="G2174" i="3"/>
  <c r="G2173" i="3"/>
  <c r="G2172" i="3"/>
  <c r="G2171" i="3"/>
  <c r="G2170" i="3"/>
  <c r="G2169" i="3"/>
  <c r="G2168" i="3"/>
  <c r="G2167" i="3"/>
  <c r="G2166" i="3"/>
  <c r="G2165" i="3"/>
  <c r="G2164" i="3"/>
  <c r="G2163" i="3"/>
  <c r="G2162" i="3"/>
  <c r="G2161" i="3"/>
  <c r="G2160" i="3"/>
  <c r="G2159" i="3"/>
  <c r="G2158" i="3"/>
  <c r="G2157" i="3"/>
  <c r="G2156" i="3"/>
  <c r="G2155" i="3"/>
  <c r="G2154" i="3"/>
  <c r="G2153" i="3"/>
  <c r="G2152" i="3"/>
  <c r="G2151" i="3"/>
  <c r="G2150" i="3"/>
  <c r="G2149" i="3"/>
  <c r="G2148" i="3"/>
  <c r="G2147" i="3"/>
  <c r="G2146" i="3"/>
  <c r="G2145" i="3"/>
  <c r="G2144" i="3"/>
  <c r="G2143" i="3"/>
  <c r="G2142" i="3"/>
  <c r="G2141" i="3"/>
  <c r="G2140" i="3"/>
  <c r="G2139" i="3"/>
  <c r="G2138" i="3"/>
  <c r="G2137" i="3"/>
  <c r="G2136" i="3"/>
  <c r="G2135" i="3"/>
  <c r="G2134" i="3"/>
  <c r="G2133" i="3"/>
  <c r="G2132" i="3"/>
  <c r="G2131" i="3"/>
  <c r="G2130" i="3"/>
  <c r="G2129" i="3"/>
  <c r="G2128" i="3"/>
  <c r="G2127" i="3"/>
  <c r="G2126" i="3"/>
  <c r="G2125" i="3"/>
  <c r="G2124" i="3"/>
  <c r="G2123" i="3"/>
  <c r="G2122" i="3"/>
  <c r="G2121" i="3"/>
  <c r="G2120" i="3"/>
  <c r="G2119" i="3"/>
  <c r="G2118" i="3"/>
  <c r="G2117" i="3"/>
  <c r="G2116" i="3"/>
  <c r="G2115" i="3"/>
  <c r="G2114" i="3"/>
  <c r="G2113" i="3"/>
  <c r="G2112" i="3"/>
  <c r="G2111" i="3"/>
  <c r="G2110" i="3"/>
  <c r="G2109" i="3"/>
  <c r="G2108" i="3"/>
  <c r="G2107" i="3"/>
  <c r="G2106" i="3"/>
  <c r="G2105" i="3"/>
  <c r="G2104" i="3"/>
  <c r="G2103" i="3"/>
  <c r="G2102" i="3"/>
  <c r="G2101" i="3"/>
  <c r="G2100" i="3"/>
  <c r="G2099" i="3"/>
  <c r="G2098" i="3"/>
  <c r="G2097" i="3"/>
  <c r="G2096" i="3"/>
  <c r="G2095" i="3"/>
  <c r="G2094" i="3"/>
  <c r="G2093" i="3"/>
  <c r="G2178" i="3"/>
  <c r="G2796" i="3"/>
  <c r="G2795" i="3"/>
  <c r="G2794" i="3"/>
  <c r="G2793" i="3"/>
  <c r="G2792" i="3"/>
  <c r="G2791" i="3"/>
  <c r="G2790" i="3"/>
  <c r="G2789" i="3"/>
  <c r="G2788" i="3"/>
  <c r="G2787" i="3"/>
  <c r="G2786" i="3"/>
  <c r="G2785" i="3"/>
  <c r="G2784" i="3"/>
  <c r="G2783" i="3"/>
  <c r="G2782" i="3"/>
  <c r="G2781" i="3"/>
  <c r="G2780" i="3"/>
  <c r="G2779" i="3"/>
  <c r="G2778" i="3"/>
  <c r="G2777" i="3"/>
  <c r="G2776" i="3"/>
  <c r="G2775" i="3"/>
  <c r="G2774" i="3"/>
  <c r="G2773" i="3"/>
  <c r="G2772" i="3"/>
  <c r="G2771" i="3"/>
  <c r="G2770" i="3"/>
  <c r="G2769" i="3"/>
  <c r="G2768" i="3"/>
  <c r="G2767" i="3"/>
  <c r="G2766" i="3"/>
  <c r="G2765" i="3"/>
  <c r="G2764" i="3"/>
  <c r="G2763" i="3"/>
  <c r="G2762" i="3"/>
  <c r="G2761" i="3"/>
  <c r="G2760" i="3"/>
  <c r="G2759" i="3"/>
  <c r="G2758" i="3"/>
  <c r="G2757" i="3"/>
  <c r="G2756" i="3"/>
  <c r="G2755" i="3"/>
  <c r="G2754" i="3"/>
  <c r="G2753" i="3"/>
  <c r="G2752" i="3"/>
  <c r="G2751" i="3"/>
  <c r="G2750" i="3"/>
  <c r="G2749" i="3"/>
  <c r="G2748" i="3"/>
  <c r="G2747" i="3"/>
  <c r="G2746" i="3"/>
  <c r="G2745" i="3"/>
  <c r="G2744" i="3"/>
  <c r="G2743" i="3"/>
  <c r="G2742" i="3"/>
  <c r="G2741" i="3"/>
  <c r="G2740" i="3"/>
  <c r="G2739" i="3"/>
  <c r="G2738" i="3"/>
  <c r="G2737" i="3"/>
  <c r="G2736" i="3"/>
  <c r="G2735" i="3"/>
  <c r="G2734" i="3"/>
  <c r="G2733" i="3"/>
  <c r="G2732" i="3"/>
  <c r="G2731" i="3"/>
  <c r="G2730" i="3"/>
  <c r="G2729" i="3"/>
  <c r="G2728" i="3"/>
  <c r="G2727" i="3"/>
  <c r="G2726" i="3"/>
  <c r="G2725" i="3"/>
  <c r="G2724" i="3"/>
  <c r="G2723" i="3"/>
  <c r="G2722" i="3"/>
  <c r="G2721" i="3"/>
  <c r="G2720" i="3"/>
  <c r="G2719" i="3"/>
  <c r="G2718" i="3"/>
  <c r="G2717" i="3"/>
  <c r="G2716" i="3"/>
  <c r="G2715" i="3"/>
  <c r="G2714" i="3"/>
  <c r="G2713" i="3"/>
  <c r="G2712" i="3"/>
  <c r="G2711" i="3"/>
  <c r="G2710" i="3"/>
  <c r="G2709" i="3"/>
  <c r="G2708" i="3"/>
  <c r="G2707" i="3"/>
  <c r="G2706" i="3"/>
  <c r="G2705" i="3"/>
  <c r="G2704" i="3"/>
  <c r="G2703" i="3"/>
  <c r="G2702" i="3"/>
  <c r="G2701" i="3"/>
  <c r="G2700" i="3"/>
  <c r="G2699" i="3"/>
  <c r="G2698" i="3"/>
  <c r="G2697" i="3"/>
  <c r="G2696" i="3"/>
  <c r="G2695" i="3"/>
  <c r="G2694" i="3"/>
  <c r="G2693" i="3"/>
  <c r="G2692" i="3"/>
  <c r="G2691" i="3"/>
  <c r="G2690" i="3"/>
  <c r="G2689" i="3"/>
  <c r="G2688" i="3"/>
  <c r="G2687" i="3"/>
  <c r="G2686" i="3"/>
  <c r="G2685" i="3"/>
  <c r="G2684" i="3"/>
  <c r="G2683" i="3"/>
  <c r="G2682" i="3"/>
  <c r="G2681" i="3"/>
  <c r="G2680" i="3"/>
  <c r="G2679" i="3"/>
  <c r="G2678" i="3"/>
  <c r="G2677" i="3"/>
  <c r="G2676" i="3"/>
  <c r="G2675" i="3"/>
  <c r="G2674" i="3"/>
  <c r="G2673" i="3"/>
  <c r="G2672" i="3"/>
  <c r="G2671" i="3"/>
  <c r="G2670" i="3"/>
  <c r="G2669" i="3"/>
  <c r="G2668" i="3"/>
  <c r="G2667" i="3"/>
  <c r="G2666" i="3"/>
  <c r="G2665" i="3"/>
  <c r="G2664" i="3"/>
  <c r="G2663" i="3"/>
  <c r="G2662" i="3"/>
  <c r="G2661" i="3"/>
  <c r="G2660" i="3"/>
  <c r="G2659" i="3"/>
  <c r="G2658" i="3"/>
  <c r="G2657" i="3"/>
  <c r="G2656" i="3"/>
  <c r="G2655" i="3"/>
  <c r="G2654" i="3"/>
  <c r="G2653" i="3"/>
  <c r="G2652" i="3"/>
  <c r="G2651" i="3"/>
  <c r="G2650" i="3"/>
  <c r="G2649" i="3"/>
  <c r="G2648" i="3"/>
  <c r="G2647" i="3"/>
  <c r="G2646" i="3"/>
  <c r="G2645" i="3"/>
  <c r="G2644" i="3"/>
  <c r="G2643" i="3"/>
  <c r="G2642" i="3"/>
  <c r="G2641" i="3"/>
  <c r="G2640" i="3"/>
  <c r="G2639" i="3"/>
  <c r="G2638" i="3"/>
  <c r="G2637" i="3"/>
  <c r="G2636" i="3"/>
  <c r="G2635" i="3"/>
  <c r="G2634" i="3"/>
  <c r="G2633" i="3"/>
  <c r="G2632" i="3"/>
  <c r="G2631" i="3"/>
  <c r="G2630" i="3"/>
  <c r="G2629" i="3"/>
  <c r="G2628" i="3"/>
  <c r="G2627" i="3"/>
  <c r="G2626" i="3"/>
  <c r="G2625" i="3"/>
  <c r="G2624" i="3"/>
  <c r="G2623" i="3"/>
  <c r="G2622" i="3"/>
  <c r="G2621" i="3"/>
  <c r="G2620" i="3"/>
  <c r="G2619" i="3"/>
  <c r="G2618" i="3"/>
  <c r="G2617" i="3"/>
  <c r="G2616" i="3"/>
  <c r="G2615" i="3"/>
  <c r="G2614" i="3"/>
  <c r="G2613" i="3"/>
  <c r="G2612" i="3"/>
  <c r="G2611" i="3"/>
  <c r="G2610" i="3"/>
  <c r="G2609" i="3"/>
  <c r="G2608" i="3"/>
  <c r="G2607" i="3"/>
  <c r="G2606" i="3"/>
  <c r="G2605" i="3"/>
  <c r="G2604" i="3"/>
  <c r="G2603" i="3"/>
  <c r="G2602" i="3"/>
  <c r="G2601" i="3"/>
  <c r="G2600" i="3"/>
  <c r="G2599" i="3"/>
  <c r="G2598" i="3"/>
  <c r="G2597" i="3"/>
  <c r="G2596" i="3"/>
  <c r="G2595" i="3"/>
  <c r="G2594" i="3"/>
  <c r="G2593" i="3"/>
  <c r="G2592" i="3"/>
  <c r="G2591" i="3"/>
  <c r="G2590" i="3"/>
  <c r="G2589" i="3"/>
  <c r="G2588" i="3"/>
  <c r="G2587" i="3"/>
  <c r="G2586" i="3"/>
  <c r="G2585" i="3"/>
  <c r="G2584" i="3"/>
  <c r="G2583" i="3"/>
  <c r="G2582" i="3"/>
  <c r="G2581" i="3"/>
  <c r="G2580" i="3"/>
  <c r="G2579" i="3"/>
  <c r="G2578" i="3"/>
  <c r="G2577" i="3"/>
  <c r="G2576" i="3"/>
  <c r="G2575" i="3"/>
  <c r="G2574" i="3"/>
  <c r="G2573" i="3"/>
  <c r="G2572" i="3"/>
  <c r="G2571" i="3"/>
  <c r="G2570" i="3"/>
  <c r="G2569" i="3"/>
  <c r="G2568" i="3"/>
  <c r="G2567" i="3"/>
  <c r="G2566" i="3"/>
  <c r="G2565" i="3"/>
  <c r="G2564" i="3"/>
  <c r="G2563" i="3"/>
  <c r="G2562" i="3"/>
  <c r="G2561" i="3"/>
  <c r="G2560" i="3"/>
  <c r="G2559" i="3"/>
  <c r="G2558" i="3"/>
  <c r="G2557" i="3"/>
  <c r="G2556" i="3"/>
  <c r="G2555" i="3"/>
  <c r="G2554" i="3"/>
  <c r="G2553" i="3"/>
  <c r="G2552" i="3"/>
  <c r="G2551" i="3"/>
  <c r="G2550" i="3"/>
  <c r="G2549" i="3"/>
  <c r="G2548" i="3"/>
  <c r="G2547" i="3"/>
  <c r="G2546" i="3"/>
  <c r="G2545" i="3"/>
  <c r="G2544" i="3"/>
  <c r="G2543" i="3"/>
  <c r="G2542" i="3"/>
  <c r="G2541" i="3"/>
  <c r="G2540" i="3"/>
  <c r="G2539" i="3"/>
  <c r="G2538" i="3"/>
  <c r="G2537" i="3"/>
  <c r="G2536" i="3"/>
  <c r="G2535" i="3"/>
  <c r="G2534" i="3"/>
  <c r="G2533" i="3"/>
  <c r="G2532" i="3"/>
  <c r="G2531" i="3"/>
  <c r="F3340" i="3"/>
  <c r="F3339" i="3"/>
  <c r="F3338" i="3"/>
  <c r="F3337" i="3"/>
  <c r="F3336" i="3"/>
  <c r="F3335" i="3"/>
  <c r="G104" i="3"/>
  <c r="G103" i="3"/>
  <c r="G102" i="3"/>
  <c r="G101" i="3"/>
  <c r="G100" i="3"/>
  <c r="G99" i="3"/>
  <c r="G98" i="3"/>
  <c r="G97" i="3"/>
  <c r="G96" i="3"/>
  <c r="G95" i="3"/>
  <c r="G94" i="3"/>
  <c r="G93" i="3"/>
  <c r="G92" i="3"/>
  <c r="G91" i="3"/>
  <c r="G90" i="3"/>
  <c r="G89" i="3"/>
  <c r="G88" i="3"/>
  <c r="G87" i="3"/>
  <c r="G86" i="3"/>
  <c r="G85" i="3"/>
  <c r="G84" i="3"/>
  <c r="G83" i="3"/>
  <c r="G82" i="3"/>
  <c r="G824" i="3"/>
  <c r="G823" i="3"/>
  <c r="G822" i="3"/>
  <c r="G821" i="3"/>
  <c r="G820" i="3"/>
  <c r="G819" i="3"/>
  <c r="G818" i="3"/>
  <c r="G817" i="3"/>
  <c r="G816" i="3"/>
  <c r="G815" i="3"/>
  <c r="G814" i="3"/>
  <c r="G813" i="3"/>
  <c r="G812" i="3"/>
  <c r="G811" i="3"/>
  <c r="G810" i="3"/>
  <c r="G809" i="3"/>
  <c r="G808" i="3"/>
  <c r="G807" i="3"/>
  <c r="G806" i="3"/>
  <c r="G805" i="3"/>
  <c r="G804" i="3"/>
  <c r="G803" i="3"/>
  <c r="G802" i="3"/>
  <c r="G801" i="3"/>
  <c r="G800" i="3"/>
  <c r="G799" i="3"/>
  <c r="G798" i="3"/>
  <c r="G797" i="3"/>
  <c r="G796" i="3"/>
  <c r="G795" i="3"/>
  <c r="G794" i="3"/>
  <c r="G793" i="3"/>
  <c r="G792" i="3"/>
  <c r="G791" i="3"/>
  <c r="G790" i="3"/>
  <c r="G789" i="3"/>
  <c r="G788" i="3"/>
  <c r="G787" i="3"/>
  <c r="G786" i="3"/>
  <c r="G785" i="3"/>
  <c r="G784" i="3"/>
  <c r="G783" i="3"/>
  <c r="G782" i="3"/>
  <c r="G781" i="3"/>
  <c r="G780" i="3"/>
  <c r="G779" i="3"/>
  <c r="G778" i="3"/>
  <c r="G777" i="3"/>
  <c r="G776" i="3"/>
  <c r="G775" i="3"/>
  <c r="G774" i="3"/>
  <c r="G773" i="3"/>
  <c r="G772" i="3"/>
  <c r="G771" i="3"/>
  <c r="G770" i="3"/>
  <c r="G769" i="3"/>
  <c r="G768" i="3"/>
  <c r="G767" i="3"/>
  <c r="G766" i="3"/>
  <c r="G765" i="3"/>
  <c r="G764" i="3"/>
  <c r="G763" i="3"/>
  <c r="G762" i="3"/>
  <c r="G761" i="3"/>
  <c r="G760" i="3"/>
  <c r="G759" i="3"/>
  <c r="G758" i="3"/>
  <c r="G757" i="3"/>
  <c r="G756" i="3"/>
  <c r="G755" i="3"/>
  <c r="G754" i="3"/>
  <c r="G753" i="3"/>
  <c r="G752" i="3"/>
  <c r="G751" i="3"/>
  <c r="G750" i="3"/>
  <c r="G749" i="3"/>
  <c r="G748" i="3"/>
  <c r="G747" i="3"/>
  <c r="G746" i="3"/>
  <c r="G745" i="3"/>
  <c r="G744" i="3"/>
  <c r="G743" i="3"/>
  <c r="G742" i="3"/>
  <c r="G741" i="3"/>
  <c r="G740" i="3"/>
  <c r="G739" i="3"/>
  <c r="G1386" i="3"/>
  <c r="G1385" i="3"/>
  <c r="G1384" i="3"/>
  <c r="G1383" i="3"/>
  <c r="G1382" i="3"/>
  <c r="G1381" i="3"/>
  <c r="G1380" i="3"/>
  <c r="G1379" i="3"/>
  <c r="G1378" i="3"/>
  <c r="G1377" i="3"/>
  <c r="G1376" i="3"/>
  <c r="G1375" i="3"/>
  <c r="G1374" i="3"/>
  <c r="G1373" i="3"/>
  <c r="G1372" i="3"/>
  <c r="G1371" i="3"/>
  <c r="G1370" i="3"/>
  <c r="G1369" i="3"/>
  <c r="G1368" i="3"/>
  <c r="G1367" i="3"/>
  <c r="G1366" i="3"/>
  <c r="G1365" i="3"/>
  <c r="G1364" i="3"/>
  <c r="G1363" i="3"/>
  <c r="G1362" i="3"/>
  <c r="G1361" i="3"/>
  <c r="G1360" i="3"/>
  <c r="G1359" i="3"/>
  <c r="G1358" i="3"/>
  <c r="G1357" i="3"/>
  <c r="G1356" i="3"/>
  <c r="G1355" i="3"/>
  <c r="G1354" i="3"/>
  <c r="G1353" i="3"/>
  <c r="G1352" i="3"/>
  <c r="G1351" i="3"/>
  <c r="G1350" i="3"/>
  <c r="G1349" i="3"/>
  <c r="G1348" i="3"/>
  <c r="G1347" i="3"/>
  <c r="G1346" i="3"/>
  <c r="G1345" i="3"/>
  <c r="G1344" i="3"/>
  <c r="G1343" i="3"/>
  <c r="G1342" i="3"/>
  <c r="G1341" i="3"/>
  <c r="G1340" i="3"/>
  <c r="G1339" i="3"/>
  <c r="G1338" i="3"/>
  <c r="G1337" i="3"/>
  <c r="G1336" i="3"/>
  <c r="G1335" i="3"/>
  <c r="G1334" i="3"/>
  <c r="G1333" i="3"/>
  <c r="G1332" i="3"/>
  <c r="G1331" i="3"/>
  <c r="G1330" i="3"/>
  <c r="G1329" i="3"/>
  <c r="G1328" i="3"/>
  <c r="G1327" i="3"/>
  <c r="G1326" i="3"/>
  <c r="G1325" i="3"/>
  <c r="G1324" i="3"/>
  <c r="G1323" i="3"/>
  <c r="G1322" i="3"/>
  <c r="G1321" i="3"/>
  <c r="G1320" i="3"/>
  <c r="G1319" i="3"/>
  <c r="G1318" i="3"/>
  <c r="G1317" i="3"/>
  <c r="G1316" i="3"/>
  <c r="G1315" i="3"/>
  <c r="G1314" i="3"/>
  <c r="G1313" i="3"/>
  <c r="G1312" i="3"/>
  <c r="G1311" i="3"/>
  <c r="G1310" i="3"/>
  <c r="G1309" i="3"/>
  <c r="G1308" i="3"/>
  <c r="G1307" i="3"/>
  <c r="G1306" i="3"/>
  <c r="G1305" i="3"/>
  <c r="G1304" i="3"/>
  <c r="G1303" i="3"/>
  <c r="G1302" i="3"/>
  <c r="G1301" i="3"/>
  <c r="G1300" i="3"/>
  <c r="G1299" i="3"/>
  <c r="G1298" i="3"/>
  <c r="G1297" i="3"/>
  <c r="G1296" i="3"/>
  <c r="G1295" i="3"/>
  <c r="G1294" i="3"/>
  <c r="G1293" i="3"/>
  <c r="G1292" i="3"/>
  <c r="G1291" i="3"/>
  <c r="G1290" i="3"/>
  <c r="G1289" i="3"/>
  <c r="G1288" i="3"/>
  <c r="G1287" i="3"/>
  <c r="G1286" i="3"/>
  <c r="G1285" i="3"/>
  <c r="G1284" i="3"/>
  <c r="G1283" i="3"/>
  <c r="G1282" i="3"/>
  <c r="G1281" i="3"/>
  <c r="G1280" i="3"/>
  <c r="G1279" i="3"/>
  <c r="G1278" i="3"/>
  <c r="G1277" i="3"/>
  <c r="G1276" i="3"/>
  <c r="G1275" i="3"/>
  <c r="G1274" i="3"/>
  <c r="G1273" i="3"/>
  <c r="G1272" i="3"/>
  <c r="G1271" i="3"/>
  <c r="G1270" i="3"/>
  <c r="G1269" i="3"/>
  <c r="G1268" i="3"/>
  <c r="G1267" i="3"/>
  <c r="G1266" i="3"/>
  <c r="G1265" i="3"/>
  <c r="G1264" i="3"/>
  <c r="G1263" i="3"/>
  <c r="G1262" i="3"/>
  <c r="G1261" i="3"/>
  <c r="G1260" i="3"/>
  <c r="G1259" i="3"/>
  <c r="G1258" i="3"/>
  <c r="G1257" i="3"/>
  <c r="G1256" i="3"/>
  <c r="G1255" i="3"/>
  <c r="G1254" i="3"/>
  <c r="G1253" i="3"/>
  <c r="G1252" i="3"/>
  <c r="G1251" i="3"/>
  <c r="G1250" i="3"/>
  <c r="G1249" i="3"/>
  <c r="G1248" i="3"/>
  <c r="G1247" i="3"/>
  <c r="G1246" i="3"/>
  <c r="G1245" i="3"/>
  <c r="G1244" i="3"/>
  <c r="G1243" i="3"/>
  <c r="G1242" i="3"/>
  <c r="G1241" i="3"/>
  <c r="G1240" i="3"/>
  <c r="G1239" i="3"/>
  <c r="G1238" i="3"/>
  <c r="G1237" i="3"/>
  <c r="G1236" i="3"/>
  <c r="G1235" i="3"/>
  <c r="G1234" i="3"/>
  <c r="G1233" i="3"/>
  <c r="G1232" i="3"/>
  <c r="G1231" i="3"/>
  <c r="G1230" i="3"/>
  <c r="G1229" i="3"/>
  <c r="G1228" i="3"/>
  <c r="G1227" i="3"/>
  <c r="G1226" i="3"/>
  <c r="G1225" i="3"/>
  <c r="G1224" i="3"/>
  <c r="G1223" i="3"/>
  <c r="G1222" i="3"/>
  <c r="G1221" i="3"/>
  <c r="G1220" i="3"/>
  <c r="G1219" i="3"/>
  <c r="G1218" i="3"/>
  <c r="G1217" i="3"/>
  <c r="G1216" i="3"/>
  <c r="G1215" i="3"/>
  <c r="G1214" i="3"/>
  <c r="G1213" i="3"/>
  <c r="G1212" i="3"/>
  <c r="G1211" i="3"/>
  <c r="G1210" i="3"/>
  <c r="G1209" i="3"/>
  <c r="G1208" i="3"/>
  <c r="G1207" i="3"/>
  <c r="G1206" i="3"/>
  <c r="G1205" i="3"/>
  <c r="G1204" i="3"/>
  <c r="G1203" i="3"/>
  <c r="G1202" i="3"/>
  <c r="G1201" i="3"/>
  <c r="G1200" i="3"/>
  <c r="G1199" i="3"/>
  <c r="G1198" i="3"/>
  <c r="G1197" i="3"/>
  <c r="G1196" i="3"/>
  <c r="G1195" i="3"/>
  <c r="G1194" i="3"/>
  <c r="G1193" i="3"/>
  <c r="G1192" i="3"/>
  <c r="G1191" i="3"/>
  <c r="G1190" i="3"/>
  <c r="G1189" i="3"/>
  <c r="G1188" i="3"/>
  <c r="G1187" i="3"/>
  <c r="G1186" i="3"/>
  <c r="G1185" i="3"/>
  <c r="G1184" i="3"/>
  <c r="G1183" i="3"/>
  <c r="G1182" i="3"/>
  <c r="G1181" i="3"/>
  <c r="G1180" i="3"/>
  <c r="G1179" i="3"/>
  <c r="G1178" i="3"/>
  <c r="G1177" i="3"/>
  <c r="G1176" i="3"/>
  <c r="G1175" i="3"/>
  <c r="G1174" i="3"/>
  <c r="G1173" i="3"/>
  <c r="G1172" i="3"/>
  <c r="G1171" i="3"/>
  <c r="G1170" i="3"/>
  <c r="G1169" i="3"/>
  <c r="G1168" i="3"/>
  <c r="G1167" i="3"/>
  <c r="G1166" i="3"/>
  <c r="G1165" i="3"/>
  <c r="G1164" i="3"/>
  <c r="G1163" i="3"/>
  <c r="G1162" i="3"/>
  <c r="G1161" i="3"/>
  <c r="G1160" i="3"/>
  <c r="G1159" i="3"/>
  <c r="G1158" i="3"/>
  <c r="G1157" i="3"/>
  <c r="G1156" i="3"/>
  <c r="G1155" i="3"/>
  <c r="G1154" i="3"/>
  <c r="G1153" i="3"/>
  <c r="G1152" i="3"/>
  <c r="G1151" i="3"/>
  <c r="G1150" i="3"/>
  <c r="G1149" i="3"/>
  <c r="G1148" i="3"/>
  <c r="G1147" i="3"/>
  <c r="G1146" i="3"/>
  <c r="G1145" i="3"/>
  <c r="G1144" i="3"/>
  <c r="G1143" i="3"/>
  <c r="G1142" i="3"/>
  <c r="G1141" i="3"/>
  <c r="G1140" i="3"/>
  <c r="G1139" i="3"/>
  <c r="G1138" i="3"/>
  <c r="G1137" i="3"/>
  <c r="G1136" i="3"/>
  <c r="G1135" i="3"/>
  <c r="G1134" i="3"/>
  <c r="G1133" i="3"/>
  <c r="G1132" i="3"/>
  <c r="G1131" i="3"/>
  <c r="G1130" i="3"/>
  <c r="G1129" i="3"/>
  <c r="G1128" i="3"/>
  <c r="G1127" i="3"/>
  <c r="G1126" i="3"/>
  <c r="G1125" i="3"/>
  <c r="G1124" i="3"/>
  <c r="G1123" i="3"/>
  <c r="G1122" i="3"/>
  <c r="G1121" i="3"/>
  <c r="G1712" i="3"/>
  <c r="G1711" i="3"/>
  <c r="G1710" i="3"/>
  <c r="G1709" i="3"/>
  <c r="G1708" i="3"/>
  <c r="G1707" i="3"/>
  <c r="G1706" i="3"/>
  <c r="G1705" i="3"/>
  <c r="G1704" i="3"/>
  <c r="G1703" i="3"/>
  <c r="G1702" i="3"/>
  <c r="G1701" i="3"/>
  <c r="G1700" i="3"/>
  <c r="G1699" i="3"/>
  <c r="G1698" i="3"/>
  <c r="G1697" i="3"/>
  <c r="G1696" i="3"/>
  <c r="G1695" i="3"/>
  <c r="G1694" i="3"/>
  <c r="G1693" i="3"/>
  <c r="G1692" i="3"/>
  <c r="G1691" i="3"/>
  <c r="G1690" i="3"/>
  <c r="G1689" i="3"/>
  <c r="G1688" i="3"/>
  <c r="G1687" i="3"/>
  <c r="G1686" i="3"/>
  <c r="G1685" i="3"/>
  <c r="G1684" i="3"/>
  <c r="G1683" i="3"/>
  <c r="G1682" i="3"/>
  <c r="G1681" i="3"/>
  <c r="G1680" i="3"/>
  <c r="G1679" i="3"/>
  <c r="G1678" i="3"/>
  <c r="G1677" i="3"/>
  <c r="G1676" i="3"/>
  <c r="G1675" i="3"/>
  <c r="G1674" i="3"/>
  <c r="G1673" i="3"/>
  <c r="G1672" i="3"/>
  <c r="G1671" i="3"/>
  <c r="G1670" i="3"/>
  <c r="G1669" i="3"/>
  <c r="G1668" i="3"/>
  <c r="G1667" i="3"/>
  <c r="G1666" i="3"/>
  <c r="G1665" i="3"/>
  <c r="G1664" i="3"/>
  <c r="G1663" i="3"/>
  <c r="G1662" i="3"/>
  <c r="G1661" i="3"/>
  <c r="G1660" i="3"/>
  <c r="G1659" i="3"/>
  <c r="G1658" i="3"/>
  <c r="G1657" i="3"/>
  <c r="G1656" i="3"/>
  <c r="G1655" i="3"/>
  <c r="G1654" i="3"/>
  <c r="G1653" i="3"/>
  <c r="G1652" i="3"/>
  <c r="G1651" i="3"/>
  <c r="G1650" i="3"/>
  <c r="G1649" i="3"/>
  <c r="G1648" i="3"/>
  <c r="G1647" i="3"/>
  <c r="G1646" i="3"/>
  <c r="G1645" i="3"/>
  <c r="G1644" i="3"/>
  <c r="G1643" i="3"/>
  <c r="G1642" i="3"/>
  <c r="G1641" i="3"/>
  <c r="G1640" i="3"/>
  <c r="G1639" i="3"/>
  <c r="G1638" i="3"/>
  <c r="G1637" i="3"/>
  <c r="G1636" i="3"/>
  <c r="G1635" i="3"/>
  <c r="G1634" i="3"/>
  <c r="G1633" i="3"/>
  <c r="G1632" i="3"/>
  <c r="G1631" i="3"/>
  <c r="G1630" i="3"/>
  <c r="G1629" i="3"/>
  <c r="G1628" i="3"/>
  <c r="G1627" i="3"/>
  <c r="G1626" i="3"/>
  <c r="G1625" i="3"/>
  <c r="G1624" i="3"/>
  <c r="G1623" i="3"/>
  <c r="G1622" i="3"/>
  <c r="G1621" i="3"/>
  <c r="G1620" i="3"/>
  <c r="G1619" i="3"/>
  <c r="G1618" i="3"/>
  <c r="G1617" i="3"/>
  <c r="G1616" i="3"/>
  <c r="G1615" i="3"/>
  <c r="G1614" i="3"/>
  <c r="G1613" i="3"/>
  <c r="G1612" i="3"/>
  <c r="G1611" i="3"/>
  <c r="G1610" i="3"/>
  <c r="G1609" i="3"/>
  <c r="G1608" i="3"/>
  <c r="G1607" i="3"/>
  <c r="G1606" i="3"/>
  <c r="G1605" i="3"/>
  <c r="G1604" i="3"/>
  <c r="G1603" i="3"/>
  <c r="G1602" i="3"/>
  <c r="G1601" i="3"/>
  <c r="G1600" i="3"/>
  <c r="G1599" i="3"/>
  <c r="G1598" i="3"/>
  <c r="G1597" i="3"/>
  <c r="G1596" i="3"/>
  <c r="G1595" i="3"/>
  <c r="G1594" i="3"/>
  <c r="G1593" i="3"/>
  <c r="G1592" i="3"/>
  <c r="G1591" i="3"/>
  <c r="G1590" i="3"/>
  <c r="G1589" i="3"/>
  <c r="G1588" i="3"/>
  <c r="G1587" i="3"/>
  <c r="G1586" i="3"/>
  <c r="G1585" i="3"/>
  <c r="G1584" i="3"/>
  <c r="G1583" i="3"/>
  <c r="G1582" i="3"/>
  <c r="G1581" i="3"/>
  <c r="G1580" i="3"/>
  <c r="G1579" i="3"/>
  <c r="G1578" i="3"/>
  <c r="G1577" i="3"/>
  <c r="G1576" i="3"/>
  <c r="G1575" i="3"/>
  <c r="G1574" i="3"/>
  <c r="G1573" i="3"/>
  <c r="G1572" i="3"/>
  <c r="G1571" i="3"/>
  <c r="G1570" i="3"/>
  <c r="G1569" i="3"/>
  <c r="G1568" i="3"/>
  <c r="G1567" i="3"/>
  <c r="G1566" i="3"/>
  <c r="G1565" i="3"/>
  <c r="G1564" i="3"/>
  <c r="G1563" i="3"/>
  <c r="G1562" i="3"/>
  <c r="G1561" i="3"/>
  <c r="G1560" i="3"/>
  <c r="G1559" i="3"/>
  <c r="G1558" i="3"/>
  <c r="G1557" i="3"/>
  <c r="G1556" i="3"/>
  <c r="G1555" i="3"/>
  <c r="G1554" i="3"/>
  <c r="G1553" i="3"/>
  <c r="G1552" i="3"/>
  <c r="G1551" i="3"/>
  <c r="G1550" i="3"/>
  <c r="G1549" i="3"/>
  <c r="G1548" i="3"/>
  <c r="G1547" i="3"/>
  <c r="G1546" i="3"/>
  <c r="G1545" i="3"/>
  <c r="G1544" i="3"/>
  <c r="G1543" i="3"/>
  <c r="G1542" i="3"/>
  <c r="G1541" i="3"/>
  <c r="G1540" i="3"/>
  <c r="G1539" i="3"/>
  <c r="G1538" i="3"/>
  <c r="G1537" i="3"/>
  <c r="G1536" i="3"/>
  <c r="G1535" i="3"/>
  <c r="G1534" i="3"/>
  <c r="G1533" i="3"/>
  <c r="G1532" i="3"/>
  <c r="G1531" i="3"/>
  <c r="G1530" i="3"/>
  <c r="G1529" i="3"/>
  <c r="G1528" i="3"/>
  <c r="G1527" i="3"/>
  <c r="G1526" i="3"/>
  <c r="G1525" i="3"/>
  <c r="G1524" i="3"/>
  <c r="G1523" i="3"/>
  <c r="G1522" i="3"/>
  <c r="G1521" i="3"/>
  <c r="G1520" i="3"/>
  <c r="G1519" i="3"/>
  <c r="G1518" i="3"/>
  <c r="G1517" i="3"/>
  <c r="G1516" i="3"/>
  <c r="G1515" i="3"/>
  <c r="G1514" i="3"/>
  <c r="G1513" i="3"/>
  <c r="G1512" i="3"/>
  <c r="G1511" i="3"/>
  <c r="G1510" i="3"/>
  <c r="G1509" i="3"/>
  <c r="G1508" i="3"/>
  <c r="G1507" i="3"/>
  <c r="G1506" i="3"/>
  <c r="G1505" i="3"/>
  <c r="G1504" i="3"/>
  <c r="G1503" i="3"/>
  <c r="G1502" i="3"/>
  <c r="G1501" i="3"/>
  <c r="G1500" i="3"/>
  <c r="G1499" i="3"/>
  <c r="G1498" i="3"/>
  <c r="G1497" i="3"/>
  <c r="G1496" i="3"/>
  <c r="G1495" i="3"/>
  <c r="G1494" i="3"/>
  <c r="G1493" i="3"/>
  <c r="G1492" i="3"/>
  <c r="G1491" i="3"/>
  <c r="G1490" i="3"/>
  <c r="G1489" i="3"/>
  <c r="G1488" i="3"/>
  <c r="G1487" i="3"/>
  <c r="G1486" i="3"/>
  <c r="G1485" i="3"/>
  <c r="G1484" i="3"/>
  <c r="G1483" i="3"/>
  <c r="G1482" i="3"/>
  <c r="G1481" i="3"/>
  <c r="G1480" i="3"/>
  <c r="G1479" i="3"/>
  <c r="G1478" i="3"/>
  <c r="G1477" i="3"/>
  <c r="G1476" i="3"/>
  <c r="G1475" i="3"/>
  <c r="G1474" i="3"/>
  <c r="G1473" i="3"/>
  <c r="G1472" i="3"/>
  <c r="G1471" i="3"/>
  <c r="G1470" i="3"/>
  <c r="G1469" i="3"/>
  <c r="G1468" i="3"/>
  <c r="G1467" i="3"/>
  <c r="G1466" i="3"/>
  <c r="G1465" i="3"/>
  <c r="G1464" i="3"/>
  <c r="G1463" i="3"/>
  <c r="G1462" i="3"/>
  <c r="G1461" i="3"/>
  <c r="G1460" i="3"/>
  <c r="G1459" i="3"/>
  <c r="G1458" i="3"/>
  <c r="G1457" i="3"/>
  <c r="G1456" i="3"/>
  <c r="G1455" i="3"/>
  <c r="G1454" i="3"/>
  <c r="G1453" i="3"/>
  <c r="G1452" i="3"/>
  <c r="G1451" i="3"/>
  <c r="G1450" i="3"/>
  <c r="G1449" i="3"/>
  <c r="G1448" i="3"/>
  <c r="G1447" i="3"/>
  <c r="G1446" i="3"/>
  <c r="G1445" i="3"/>
  <c r="G1444" i="3"/>
  <c r="G1443" i="3"/>
  <c r="G1442" i="3"/>
  <c r="G1441" i="3"/>
  <c r="G1440" i="3"/>
  <c r="G1439" i="3"/>
  <c r="G1438" i="3"/>
  <c r="G1437" i="3"/>
  <c r="G1436" i="3"/>
  <c r="G1435" i="3"/>
  <c r="G1434" i="3"/>
  <c r="G1433" i="3"/>
  <c r="G1432" i="3"/>
  <c r="G1431" i="3"/>
  <c r="G1430" i="3"/>
  <c r="G1429" i="3"/>
  <c r="G1428" i="3"/>
  <c r="G1427" i="3"/>
  <c r="G1426" i="3"/>
  <c r="G1425" i="3"/>
  <c r="G1424" i="3"/>
  <c r="G1423" i="3"/>
  <c r="G1422" i="3"/>
  <c r="G1421" i="3"/>
  <c r="G1420" i="3"/>
  <c r="G1419" i="3"/>
  <c r="G1418" i="3"/>
  <c r="G1417" i="3"/>
  <c r="G1416" i="3"/>
  <c r="G1415" i="3"/>
  <c r="G1414" i="3"/>
  <c r="G1413" i="3"/>
  <c r="G1412" i="3"/>
  <c r="G1411" i="3"/>
  <c r="G1410" i="3"/>
  <c r="G1409" i="3"/>
  <c r="G1408" i="3"/>
  <c r="G1407" i="3"/>
  <c r="G1406" i="3"/>
  <c r="G1405" i="3"/>
  <c r="G1404" i="3"/>
  <c r="G1403" i="3"/>
  <c r="G1402" i="3"/>
  <c r="G1401" i="3"/>
  <c r="G1400" i="3"/>
  <c r="G1399" i="3"/>
  <c r="G1398" i="3"/>
  <c r="G2264" i="3"/>
  <c r="G2263" i="3"/>
  <c r="G2262" i="3"/>
  <c r="G2261" i="3"/>
  <c r="G2260" i="3"/>
  <c r="G2259" i="3"/>
  <c r="G2258" i="3"/>
  <c r="G2257" i="3"/>
  <c r="G2256" i="3"/>
  <c r="G2255" i="3"/>
  <c r="G2254" i="3"/>
  <c r="G2253" i="3"/>
  <c r="G2252" i="3"/>
  <c r="G2251" i="3"/>
  <c r="G2250" i="3"/>
  <c r="G2249" i="3"/>
  <c r="G2248" i="3"/>
  <c r="G2247" i="3"/>
  <c r="G2246" i="3"/>
  <c r="G2245" i="3"/>
  <c r="G2244" i="3"/>
  <c r="G2243" i="3"/>
  <c r="G2242" i="3"/>
  <c r="G2241" i="3"/>
  <c r="G2240" i="3"/>
  <c r="G2239" i="3"/>
  <c r="G2238" i="3"/>
  <c r="G2237" i="3"/>
  <c r="G2236" i="3"/>
  <c r="G2235" i="3"/>
  <c r="G2234" i="3"/>
  <c r="G2233" i="3"/>
  <c r="G2232" i="3"/>
  <c r="G2231" i="3"/>
  <c r="G2230" i="3"/>
  <c r="G2229" i="3"/>
  <c r="G2228" i="3"/>
  <c r="G2227" i="3"/>
  <c r="G2226" i="3"/>
  <c r="G2225" i="3"/>
  <c r="G2224" i="3"/>
  <c r="G2223" i="3"/>
  <c r="G2222" i="3"/>
  <c r="G2221" i="3"/>
  <c r="G2220" i="3"/>
  <c r="G2219" i="3"/>
  <c r="G2218" i="3"/>
  <c r="G2217" i="3"/>
  <c r="G2216" i="3"/>
  <c r="G2215" i="3"/>
  <c r="G2214" i="3"/>
  <c r="G2213" i="3"/>
  <c r="G2212" i="3"/>
  <c r="G2211" i="3"/>
  <c r="G2210" i="3"/>
  <c r="G2209" i="3"/>
  <c r="G2208" i="3"/>
  <c r="G2207" i="3"/>
  <c r="G2206" i="3"/>
  <c r="G2205" i="3"/>
  <c r="G2204" i="3"/>
  <c r="G2203" i="3"/>
  <c r="G2202" i="3"/>
  <c r="G2201" i="3"/>
  <c r="G2200" i="3"/>
  <c r="G2199" i="3"/>
  <c r="G2198" i="3"/>
  <c r="G2197" i="3"/>
  <c r="G2196" i="3"/>
  <c r="G2195" i="3"/>
  <c r="G2194" i="3"/>
  <c r="G2193" i="3"/>
  <c r="G2192" i="3"/>
  <c r="G2191" i="3"/>
  <c r="G2190" i="3"/>
  <c r="G2189" i="3"/>
  <c r="G2188" i="3"/>
  <c r="G2187" i="3"/>
  <c r="G2186" i="3"/>
  <c r="G2185" i="3"/>
  <c r="G2184" i="3"/>
  <c r="G2183" i="3"/>
  <c r="G2182" i="3"/>
  <c r="G2181" i="3"/>
  <c r="G2180" i="3"/>
  <c r="G2179" i="3"/>
  <c r="G3095" i="3"/>
  <c r="G3094" i="3"/>
  <c r="G3093" i="3"/>
  <c r="G3092" i="3"/>
  <c r="G3091" i="3"/>
  <c r="G3090" i="3"/>
  <c r="G3089" i="3"/>
  <c r="G3088" i="3"/>
  <c r="G3087" i="3"/>
  <c r="G3086" i="3"/>
  <c r="G3085" i="3"/>
  <c r="G3084" i="3"/>
  <c r="G3083" i="3"/>
  <c r="G3082" i="3"/>
  <c r="G3081" i="3"/>
  <c r="G3080" i="3"/>
  <c r="G3079" i="3"/>
  <c r="G3078" i="3"/>
  <c r="G3077" i="3"/>
  <c r="G3076" i="3"/>
  <c r="G3075" i="3"/>
  <c r="G3074" i="3"/>
  <c r="G3073" i="3"/>
  <c r="G3072" i="3"/>
  <c r="G3071" i="3"/>
  <c r="G3063" i="3"/>
  <c r="G3062" i="3"/>
  <c r="G3061" i="3"/>
  <c r="G3060" i="3"/>
  <c r="G3059" i="3"/>
  <c r="G3058" i="3"/>
  <c r="G3057" i="3"/>
  <c r="G3056" i="3"/>
  <c r="G3055" i="3"/>
  <c r="G3054" i="3"/>
  <c r="G3053" i="3"/>
  <c r="G3052" i="3"/>
  <c r="G3051" i="3"/>
  <c r="G3050" i="3"/>
  <c r="G3049" i="3"/>
  <c r="G3048" i="3"/>
  <c r="G3047" i="3"/>
  <c r="G3046" i="3"/>
  <c r="G3045" i="3"/>
  <c r="G3044" i="3"/>
  <c r="G3043" i="3"/>
  <c r="G3042" i="3"/>
  <c r="G3041" i="3"/>
  <c r="G3040" i="3"/>
  <c r="G3039" i="3"/>
  <c r="E3300" i="3"/>
  <c r="E3299" i="3"/>
  <c r="E3298" i="3"/>
  <c r="E3297" i="3"/>
  <c r="E3296" i="3"/>
  <c r="E3295" i="3"/>
  <c r="E3294" i="3"/>
  <c r="E3293" i="3"/>
  <c r="E3292" i="3"/>
  <c r="E3306" i="3"/>
  <c r="E3305" i="3"/>
  <c r="E3304" i="3"/>
  <c r="E3335" i="3"/>
  <c r="E3336" i="3"/>
  <c r="E3337" i="3"/>
  <c r="E3338" i="3"/>
  <c r="E3339" i="3"/>
  <c r="E3340" i="3"/>
  <c r="E3106" i="3"/>
  <c r="E3107" i="3"/>
  <c r="E3108" i="3"/>
  <c r="E3109" i="3"/>
  <c r="E3110" i="3"/>
  <c r="E3111" i="3"/>
  <c r="E3112" i="3"/>
  <c r="E3113" i="3"/>
  <c r="E3114" i="3"/>
  <c r="E3115" i="3"/>
  <c r="E3116" i="3"/>
  <c r="E3117" i="3"/>
  <c r="E3118" i="3"/>
  <c r="E3119" i="3"/>
  <c r="E3120" i="3"/>
  <c r="E3121" i="3"/>
  <c r="E3122" i="3"/>
  <c r="E3123" i="3"/>
  <c r="E3124" i="3"/>
  <c r="E3125" i="3"/>
  <c r="E3126" i="3"/>
  <c r="E3127" i="3"/>
  <c r="E3128" i="3"/>
  <c r="E3129" i="3"/>
  <c r="E3130" i="3"/>
  <c r="E3131" i="3"/>
  <c r="E3132" i="3"/>
  <c r="E3133" i="3"/>
  <c r="E3134" i="3"/>
  <c r="E3135" i="3"/>
  <c r="E3136" i="3"/>
  <c r="E3137" i="3"/>
  <c r="E3138" i="3"/>
  <c r="E3139" i="3"/>
  <c r="E3140" i="3"/>
  <c r="E3141" i="3"/>
  <c r="E3142" i="3"/>
  <c r="E3143" i="3"/>
  <c r="E3144" i="3"/>
  <c r="E3145" i="3"/>
  <c r="E3146" i="3"/>
  <c r="E3147" i="3"/>
  <c r="E3148" i="3"/>
  <c r="E3149" i="3"/>
  <c r="E3150" i="3"/>
  <c r="E3151" i="3"/>
  <c r="E3152" i="3"/>
  <c r="E3153" i="3"/>
  <c r="E3154" i="3"/>
  <c r="E3155" i="3"/>
  <c r="E3156" i="3"/>
  <c r="E3157" i="3"/>
  <c r="E3158" i="3"/>
  <c r="E3159" i="3"/>
  <c r="E3160" i="3"/>
  <c r="E3161" i="3"/>
  <c r="E3162" i="3"/>
  <c r="E3163" i="3"/>
  <c r="E3164" i="3"/>
  <c r="E3165" i="3"/>
  <c r="E3166" i="3"/>
  <c r="E3167" i="3"/>
  <c r="E3168" i="3"/>
  <c r="E3169" i="3"/>
  <c r="E3170" i="3"/>
  <c r="E3171" i="3"/>
  <c r="E3172" i="3"/>
  <c r="E3173" i="3"/>
  <c r="E3174" i="3"/>
  <c r="E3175" i="3"/>
  <c r="E3176" i="3"/>
  <c r="E3177" i="3"/>
  <c r="E3178" i="3"/>
  <c r="E3179" i="3"/>
  <c r="E3180" i="3"/>
  <c r="E3181" i="3"/>
  <c r="E3182" i="3"/>
  <c r="E3183" i="3"/>
  <c r="E3184" i="3"/>
  <c r="E3185" i="3"/>
  <c r="E3186" i="3"/>
  <c r="E3187" i="3"/>
  <c r="E3188" i="3"/>
  <c r="E3189" i="3"/>
  <c r="E3190" i="3"/>
  <c r="E3191" i="3"/>
  <c r="E3192" i="3"/>
  <c r="E3193" i="3"/>
  <c r="E3194" i="3"/>
  <c r="E3195" i="3"/>
  <c r="E3196" i="3"/>
  <c r="E3197" i="3"/>
  <c r="E3198" i="3"/>
  <c r="E3199" i="3"/>
  <c r="E3200" i="3"/>
  <c r="E3201" i="3"/>
  <c r="E3202" i="3"/>
  <c r="E3203" i="3"/>
  <c r="E3204" i="3"/>
  <c r="E3205" i="3"/>
  <c r="E3206" i="3"/>
  <c r="E3207" i="3"/>
  <c r="E3208" i="3"/>
  <c r="E3209" i="3"/>
  <c r="E3210" i="3"/>
  <c r="E3211" i="3"/>
  <c r="E3212" i="3"/>
  <c r="E3213" i="3"/>
  <c r="E3214" i="3"/>
  <c r="E3215" i="3"/>
  <c r="E3216" i="3"/>
  <c r="E3217" i="3"/>
  <c r="E3218" i="3"/>
  <c r="E3219" i="3"/>
  <c r="E3220" i="3"/>
  <c r="E3221" i="3"/>
  <c r="E3222" i="3"/>
  <c r="E3223" i="3"/>
  <c r="E3224" i="3"/>
  <c r="E3225" i="3"/>
  <c r="E3226" i="3"/>
  <c r="E3227" i="3"/>
  <c r="E3228" i="3"/>
  <c r="E3229" i="3"/>
  <c r="E3230" i="3"/>
  <c r="E3231" i="3"/>
  <c r="E3232" i="3"/>
  <c r="E3233" i="3"/>
  <c r="E3234" i="3"/>
  <c r="E3235" i="3"/>
  <c r="E3236" i="3"/>
  <c r="E3237" i="3"/>
  <c r="E3238" i="3"/>
  <c r="E3239" i="3"/>
  <c r="E3240" i="3"/>
  <c r="E3241" i="3"/>
  <c r="E3242" i="3"/>
  <c r="E3243" i="3"/>
  <c r="E3244" i="3"/>
  <c r="E3245" i="3"/>
  <c r="E3246" i="3"/>
  <c r="E3247" i="3"/>
  <c r="E3248" i="3"/>
  <c r="E3249" i="3"/>
  <c r="E3250" i="3"/>
  <c r="E3251" i="3"/>
  <c r="E3252" i="3"/>
  <c r="E3253" i="3"/>
  <c r="E3254" i="3"/>
  <c r="E3255" i="3"/>
  <c r="E3256" i="3"/>
  <c r="E3257" i="3"/>
  <c r="E3258" i="3"/>
  <c r="E3259" i="3"/>
  <c r="E3260" i="3"/>
  <c r="E3261" i="3"/>
  <c r="E3262" i="3"/>
  <c r="E3263" i="3"/>
  <c r="E3264" i="3"/>
  <c r="E3265" i="3"/>
  <c r="E3266" i="3"/>
  <c r="E3267" i="3"/>
  <c r="E3268" i="3"/>
  <c r="E3269" i="3"/>
  <c r="E3270" i="3"/>
  <c r="E3271" i="3"/>
  <c r="E3272" i="3"/>
  <c r="E3273" i="3"/>
  <c r="E3274" i="3"/>
  <c r="E3275" i="3"/>
  <c r="E3276" i="3"/>
  <c r="E3277" i="3"/>
  <c r="E3278" i="3"/>
  <c r="E3279" i="3"/>
  <c r="E3280" i="3"/>
  <c r="E3281" i="3"/>
  <c r="E3282" i="3"/>
  <c r="E3283" i="3"/>
  <c r="E3284" i="3"/>
  <c r="E3285" i="3"/>
  <c r="E3286" i="3"/>
  <c r="E3287" i="3"/>
  <c r="E3288" i="3"/>
  <c r="E3289" i="3"/>
  <c r="E3290" i="3"/>
  <c r="E3291" i="3"/>
  <c r="E3301" i="3"/>
  <c r="E3302" i="3"/>
  <c r="E3303" i="3"/>
  <c r="E3307" i="3"/>
  <c r="E3308" i="3"/>
  <c r="E3309" i="3"/>
  <c r="E3310" i="3"/>
  <c r="E3311" i="3"/>
  <c r="E3312" i="3"/>
  <c r="E3313" i="3"/>
  <c r="E3314" i="3"/>
  <c r="E3315" i="3"/>
  <c r="E3316" i="3"/>
  <c r="E3317" i="3"/>
  <c r="E3318" i="3"/>
  <c r="E3319" i="3"/>
  <c r="E3320" i="3"/>
  <c r="E3321" i="3"/>
  <c r="E3322" i="3"/>
  <c r="E3323" i="3"/>
  <c r="E3324" i="3"/>
  <c r="E3325" i="3"/>
  <c r="E3326" i="3"/>
  <c r="E3327" i="3"/>
  <c r="E3328" i="3"/>
  <c r="E3329" i="3"/>
  <c r="E3330" i="3"/>
  <c r="E3331" i="3"/>
  <c r="E3332" i="3"/>
  <c r="E3333" i="3"/>
  <c r="E3334" i="3"/>
  <c r="E3341" i="3"/>
  <c r="E3342" i="3"/>
  <c r="E3343" i="3"/>
  <c r="E3344" i="3"/>
  <c r="E3345" i="3"/>
  <c r="E3346" i="3"/>
  <c r="E3347" i="3"/>
  <c r="E3348" i="3"/>
  <c r="E3349" i="3"/>
  <c r="E3350" i="3"/>
  <c r="E3351" i="3"/>
  <c r="E3352" i="3"/>
  <c r="E3353" i="3"/>
  <c r="E3354" i="3"/>
  <c r="E3355" i="3"/>
  <c r="E3356" i="3"/>
  <c r="E3357" i="3"/>
  <c r="E3358" i="3"/>
  <c r="E3359" i="3"/>
  <c r="E3360" i="3"/>
  <c r="E3361" i="3"/>
  <c r="E3362" i="3"/>
  <c r="E3363" i="3"/>
  <c r="E3364" i="3"/>
  <c r="E3365" i="3"/>
  <c r="E3366" i="3"/>
  <c r="E3367" i="3"/>
  <c r="E3368" i="3"/>
  <c r="E3369" i="3"/>
  <c r="E3370" i="3"/>
  <c r="E3371" i="3"/>
  <c r="E3372" i="3"/>
  <c r="E3373" i="3"/>
  <c r="E3374" i="3"/>
  <c r="E3375" i="3"/>
  <c r="E3376" i="3"/>
  <c r="E3377" i="3"/>
  <c r="E3378" i="3"/>
  <c r="E3379" i="3"/>
  <c r="E3380" i="3"/>
  <c r="E3381" i="3"/>
  <c r="E3382" i="3"/>
  <c r="E3383" i="3"/>
  <c r="E3384" i="3"/>
  <c r="E3385" i="3"/>
  <c r="E3386" i="3"/>
  <c r="D50" i="11" l="1"/>
  <c r="U50" i="11" s="1"/>
  <c r="O50" i="14" s="1"/>
  <c r="D45" i="11"/>
  <c r="U45" i="11" s="1"/>
  <c r="O45" i="14" s="1"/>
  <c r="D52" i="11"/>
  <c r="U52" i="11" s="1"/>
  <c r="O52" i="14" s="1"/>
  <c r="D48" i="11"/>
  <c r="U48" i="11" s="1"/>
  <c r="O48" i="14" s="1"/>
  <c r="D53" i="11"/>
  <c r="U53" i="11" s="1"/>
  <c r="O53" i="14" s="1"/>
  <c r="D51" i="11"/>
  <c r="U51" i="11" s="1"/>
  <c r="O51" i="14" s="1"/>
  <c r="D47" i="11"/>
  <c r="U47" i="11" s="1"/>
  <c r="O47" i="14" s="1"/>
  <c r="D46" i="11"/>
  <c r="U46" i="11" s="1"/>
  <c r="O46" i="14" s="1"/>
  <c r="D49" i="11"/>
  <c r="U49" i="11" s="1"/>
  <c r="O49" i="14" s="1"/>
  <c r="D55" i="11"/>
  <c r="U55" i="11" s="1"/>
  <c r="O55" i="14" s="1"/>
  <c r="D54" i="11"/>
  <c r="U54" i="11" s="1"/>
  <c r="O54" i="14" s="1"/>
  <c r="R29" i="14"/>
  <c r="R31" i="14"/>
  <c r="R66" i="14"/>
  <c r="A28" i="11" l="1"/>
  <c r="B12" i="11"/>
  <c r="B11" i="11"/>
  <c r="B10" i="11"/>
  <c r="B8" i="11"/>
  <c r="A20" i="11"/>
  <c r="C20" i="11"/>
  <c r="F20" i="11"/>
  <c r="G20" i="11"/>
  <c r="H20" i="11"/>
  <c r="I20" i="11" s="1"/>
  <c r="J20" i="11"/>
  <c r="K20" i="11" s="1"/>
  <c r="L20" i="11"/>
  <c r="O20" i="11"/>
  <c r="P20" i="11"/>
  <c r="Q20" i="11" s="1"/>
  <c r="R20" i="11"/>
  <c r="T20" i="11"/>
  <c r="A21" i="11"/>
  <c r="C21" i="11"/>
  <c r="F21" i="11"/>
  <c r="G21" i="11"/>
  <c r="H21" i="11"/>
  <c r="I21" i="11" s="1"/>
  <c r="J21" i="11"/>
  <c r="K21" i="11" s="1"/>
  <c r="L21" i="11"/>
  <c r="O21" i="11"/>
  <c r="P21" i="11"/>
  <c r="Q21" i="11" s="1"/>
  <c r="R21" i="11"/>
  <c r="T21" i="11"/>
  <c r="A22" i="11"/>
  <c r="C22" i="11"/>
  <c r="F22" i="11"/>
  <c r="G22" i="11"/>
  <c r="H22" i="11"/>
  <c r="I22" i="11" s="1"/>
  <c r="J22" i="11"/>
  <c r="K22" i="11" s="1"/>
  <c r="L22" i="11"/>
  <c r="O22" i="11"/>
  <c r="P22" i="11"/>
  <c r="Q22" i="11" s="1"/>
  <c r="R22" i="11"/>
  <c r="T22" i="11"/>
  <c r="A23" i="11"/>
  <c r="C23" i="11"/>
  <c r="F23" i="11"/>
  <c r="G23" i="11"/>
  <c r="H23" i="11"/>
  <c r="I23" i="11" s="1"/>
  <c r="J23" i="11"/>
  <c r="K23" i="11" s="1"/>
  <c r="L23" i="11"/>
  <c r="O23" i="11"/>
  <c r="P23" i="11"/>
  <c r="Q23" i="11" s="1"/>
  <c r="R23" i="11"/>
  <c r="T23" i="11"/>
  <c r="A24" i="11"/>
  <c r="C24" i="11"/>
  <c r="F24" i="11"/>
  <c r="G24" i="11"/>
  <c r="H24" i="11"/>
  <c r="I24" i="11" s="1"/>
  <c r="J24" i="11"/>
  <c r="K24" i="11" s="1"/>
  <c r="L24" i="11"/>
  <c r="O24" i="11"/>
  <c r="P24" i="11"/>
  <c r="Q24" i="11" s="1"/>
  <c r="R24" i="11"/>
  <c r="T24" i="11"/>
  <c r="A25" i="11"/>
  <c r="C25" i="11"/>
  <c r="F25" i="11"/>
  <c r="G25" i="11"/>
  <c r="H25" i="11"/>
  <c r="I25" i="11" s="1"/>
  <c r="J25" i="11"/>
  <c r="K25" i="11" s="1"/>
  <c r="L25" i="11"/>
  <c r="O25" i="11"/>
  <c r="P25" i="11"/>
  <c r="Q25" i="11" s="1"/>
  <c r="R25" i="11"/>
  <c r="T25" i="11"/>
  <c r="A26" i="11"/>
  <c r="C26" i="11"/>
  <c r="F26" i="11"/>
  <c r="G26" i="11"/>
  <c r="H26" i="11"/>
  <c r="I26" i="11" s="1"/>
  <c r="J26" i="11"/>
  <c r="K26" i="11" s="1"/>
  <c r="L26" i="11"/>
  <c r="O26" i="11"/>
  <c r="P26" i="11"/>
  <c r="Q26" i="11" s="1"/>
  <c r="R26" i="11"/>
  <c r="T26" i="11"/>
  <c r="A27" i="11"/>
  <c r="C27" i="11"/>
  <c r="F27" i="11"/>
  <c r="G27" i="11"/>
  <c r="H27" i="11"/>
  <c r="I27" i="11" s="1"/>
  <c r="J27" i="11"/>
  <c r="K27" i="11" s="1"/>
  <c r="L27" i="11"/>
  <c r="O27" i="11"/>
  <c r="P27" i="11"/>
  <c r="Q27" i="11" s="1"/>
  <c r="R27" i="11"/>
  <c r="T27" i="11"/>
  <c r="C28" i="11"/>
  <c r="F28" i="11"/>
  <c r="G28" i="11"/>
  <c r="H28" i="11"/>
  <c r="I28" i="11" s="1"/>
  <c r="J28" i="11"/>
  <c r="K28" i="11" s="1"/>
  <c r="L28" i="11"/>
  <c r="O28" i="11"/>
  <c r="P28" i="11"/>
  <c r="Q28" i="11" s="1"/>
  <c r="R28" i="11"/>
  <c r="T28" i="11"/>
  <c r="A29" i="11"/>
  <c r="C29" i="11"/>
  <c r="F29" i="11"/>
  <c r="G29" i="11"/>
  <c r="H29" i="11"/>
  <c r="I29" i="11" s="1"/>
  <c r="J29" i="11"/>
  <c r="K29" i="11" s="1"/>
  <c r="L29" i="11"/>
  <c r="O29" i="11"/>
  <c r="P29" i="11"/>
  <c r="Q29" i="11" s="1"/>
  <c r="R29" i="11"/>
  <c r="T29" i="11"/>
  <c r="A30" i="11"/>
  <c r="C30" i="11"/>
  <c r="F30" i="11"/>
  <c r="G30" i="11"/>
  <c r="H30" i="11"/>
  <c r="I30" i="11" s="1"/>
  <c r="J30" i="11"/>
  <c r="K30" i="11" s="1"/>
  <c r="L30" i="11"/>
  <c r="O30" i="11"/>
  <c r="P30" i="11"/>
  <c r="Q30" i="11" s="1"/>
  <c r="R30" i="11"/>
  <c r="T30" i="11"/>
  <c r="A31" i="11"/>
  <c r="C31" i="11"/>
  <c r="F31" i="11"/>
  <c r="G31" i="11"/>
  <c r="H31" i="11"/>
  <c r="I31" i="11" s="1"/>
  <c r="J31" i="11"/>
  <c r="K31" i="11" s="1"/>
  <c r="L31" i="11"/>
  <c r="O31" i="11"/>
  <c r="P31" i="11"/>
  <c r="Q31" i="11" s="1"/>
  <c r="R31" i="11"/>
  <c r="T31" i="11"/>
  <c r="A32" i="11"/>
  <c r="C32" i="11"/>
  <c r="F32" i="11"/>
  <c r="G32" i="11"/>
  <c r="H32" i="11"/>
  <c r="I32" i="11" s="1"/>
  <c r="J32" i="11"/>
  <c r="K32" i="11" s="1"/>
  <c r="L32" i="11"/>
  <c r="O32" i="11"/>
  <c r="P32" i="11"/>
  <c r="Q32" i="11" s="1"/>
  <c r="R32" i="11"/>
  <c r="T32" i="11"/>
  <c r="A33" i="11"/>
  <c r="C33" i="11"/>
  <c r="F33" i="11"/>
  <c r="G33" i="11"/>
  <c r="H33" i="11"/>
  <c r="I33" i="11" s="1"/>
  <c r="J33" i="11"/>
  <c r="K33" i="11" s="1"/>
  <c r="L33" i="11"/>
  <c r="O33" i="11"/>
  <c r="P33" i="11"/>
  <c r="Q33" i="11" s="1"/>
  <c r="R33" i="11"/>
  <c r="T33" i="11"/>
  <c r="A34" i="11"/>
  <c r="C34" i="11"/>
  <c r="F34" i="11"/>
  <c r="G34" i="11"/>
  <c r="H34" i="11"/>
  <c r="I34" i="11" s="1"/>
  <c r="J34" i="11"/>
  <c r="K34" i="11" s="1"/>
  <c r="L34" i="11"/>
  <c r="O34" i="11"/>
  <c r="P34" i="11"/>
  <c r="Q34" i="11" s="1"/>
  <c r="R34" i="11"/>
  <c r="T34" i="11"/>
  <c r="A35" i="11"/>
  <c r="C35" i="11"/>
  <c r="F35" i="11"/>
  <c r="G35" i="11"/>
  <c r="H35" i="11"/>
  <c r="I35" i="11" s="1"/>
  <c r="J35" i="11"/>
  <c r="K35" i="11" s="1"/>
  <c r="L35" i="11"/>
  <c r="O35" i="11"/>
  <c r="P35" i="11"/>
  <c r="Q35" i="11" s="1"/>
  <c r="R35" i="11"/>
  <c r="T35" i="11"/>
  <c r="A36" i="11"/>
  <c r="C36" i="11"/>
  <c r="F36" i="11"/>
  <c r="G36" i="11"/>
  <c r="H36" i="11"/>
  <c r="I36" i="11" s="1"/>
  <c r="J36" i="11"/>
  <c r="K36" i="11" s="1"/>
  <c r="L36" i="11"/>
  <c r="O36" i="11"/>
  <c r="P36" i="11"/>
  <c r="Q36" i="11" s="1"/>
  <c r="R36" i="11"/>
  <c r="T36" i="11"/>
  <c r="A37" i="11"/>
  <c r="C37" i="11"/>
  <c r="F37" i="11"/>
  <c r="G37" i="11"/>
  <c r="H37" i="11"/>
  <c r="I37" i="11" s="1"/>
  <c r="J37" i="11"/>
  <c r="K37" i="11" s="1"/>
  <c r="L37" i="11"/>
  <c r="O37" i="11"/>
  <c r="P37" i="11"/>
  <c r="Q37" i="11" s="1"/>
  <c r="R37" i="11"/>
  <c r="T37" i="11"/>
  <c r="A38" i="11"/>
  <c r="C38" i="11"/>
  <c r="F38" i="11"/>
  <c r="G38" i="11"/>
  <c r="H38" i="11"/>
  <c r="I38" i="11" s="1"/>
  <c r="J38" i="11"/>
  <c r="K38" i="11" s="1"/>
  <c r="L38" i="11"/>
  <c r="O38" i="11"/>
  <c r="P38" i="11"/>
  <c r="Q38" i="11" s="1"/>
  <c r="R38" i="11"/>
  <c r="T38" i="11"/>
  <c r="A39" i="11"/>
  <c r="C39" i="11"/>
  <c r="F39" i="11"/>
  <c r="G39" i="11"/>
  <c r="H39" i="11"/>
  <c r="I39" i="11" s="1"/>
  <c r="J39" i="11"/>
  <c r="K39" i="11" s="1"/>
  <c r="L39" i="11"/>
  <c r="O39" i="11"/>
  <c r="P39" i="11"/>
  <c r="Q39" i="11" s="1"/>
  <c r="R39" i="11"/>
  <c r="T39" i="11"/>
  <c r="A40" i="11"/>
  <c r="C40" i="11"/>
  <c r="F40" i="11"/>
  <c r="G40" i="11"/>
  <c r="H40" i="11"/>
  <c r="I40" i="11" s="1"/>
  <c r="J40" i="11"/>
  <c r="K40" i="11" s="1"/>
  <c r="L40" i="11"/>
  <c r="O40" i="11"/>
  <c r="P40" i="11"/>
  <c r="Q40" i="11" s="1"/>
  <c r="R40" i="11"/>
  <c r="T40" i="11"/>
  <c r="A41" i="11"/>
  <c r="C41" i="11"/>
  <c r="F41" i="11"/>
  <c r="G41" i="11"/>
  <c r="H41" i="11"/>
  <c r="I41" i="11" s="1"/>
  <c r="J41" i="11"/>
  <c r="K41" i="11" s="1"/>
  <c r="L41" i="11"/>
  <c r="O41" i="11"/>
  <c r="P41" i="11"/>
  <c r="Q41" i="11" s="1"/>
  <c r="R41" i="11"/>
  <c r="T41" i="11"/>
  <c r="A42" i="11"/>
  <c r="C42" i="11"/>
  <c r="F42" i="11"/>
  <c r="G42" i="11"/>
  <c r="H42" i="11"/>
  <c r="I42" i="11" s="1"/>
  <c r="J42" i="11"/>
  <c r="K42" i="11" s="1"/>
  <c r="L42" i="11"/>
  <c r="O42" i="11"/>
  <c r="P42" i="11"/>
  <c r="Q42" i="11" s="1"/>
  <c r="R42" i="11"/>
  <c r="T42" i="11"/>
  <c r="A43" i="11"/>
  <c r="C43" i="11"/>
  <c r="F43" i="11"/>
  <c r="G43" i="11"/>
  <c r="H43" i="11"/>
  <c r="I43" i="11" s="1"/>
  <c r="J43" i="11"/>
  <c r="K43" i="11" s="1"/>
  <c r="L43" i="11"/>
  <c r="O43" i="11"/>
  <c r="P43" i="11"/>
  <c r="Q43" i="11" s="1"/>
  <c r="R43" i="11"/>
  <c r="T43" i="11"/>
  <c r="A44" i="11"/>
  <c r="C44" i="11"/>
  <c r="F44" i="11"/>
  <c r="G44" i="11"/>
  <c r="H44" i="11"/>
  <c r="I44" i="11" s="1"/>
  <c r="J44" i="11"/>
  <c r="K44" i="11" s="1"/>
  <c r="L44" i="11"/>
  <c r="O44" i="11"/>
  <c r="P44" i="11"/>
  <c r="Q44" i="11" s="1"/>
  <c r="R44" i="11"/>
  <c r="T44" i="11"/>
  <c r="A56" i="11"/>
  <c r="C56" i="11"/>
  <c r="F56" i="11"/>
  <c r="G56" i="11"/>
  <c r="H56" i="11"/>
  <c r="I56" i="11" s="1"/>
  <c r="J56" i="11"/>
  <c r="K56" i="11" s="1"/>
  <c r="L56" i="11"/>
  <c r="O56" i="11"/>
  <c r="P56" i="11"/>
  <c r="Q56" i="11" s="1"/>
  <c r="R56" i="11"/>
  <c r="T56" i="11"/>
  <c r="A57" i="11"/>
  <c r="C57" i="11"/>
  <c r="F57" i="11"/>
  <c r="G57" i="11"/>
  <c r="H57" i="11"/>
  <c r="I57" i="11" s="1"/>
  <c r="J57" i="11"/>
  <c r="K57" i="11" s="1"/>
  <c r="L57" i="11"/>
  <c r="O57" i="11"/>
  <c r="P57" i="11"/>
  <c r="Q57" i="11" s="1"/>
  <c r="R57" i="11"/>
  <c r="T57" i="11"/>
  <c r="A58" i="11"/>
  <c r="C58" i="11"/>
  <c r="F58" i="11"/>
  <c r="G58" i="11"/>
  <c r="H58" i="11"/>
  <c r="I58" i="11" s="1"/>
  <c r="J58" i="11"/>
  <c r="K58" i="11" s="1"/>
  <c r="L58" i="11"/>
  <c r="O58" i="11"/>
  <c r="P58" i="11"/>
  <c r="Q58" i="11" s="1"/>
  <c r="R58" i="11"/>
  <c r="T58" i="11"/>
  <c r="A59" i="11"/>
  <c r="C59" i="11"/>
  <c r="F59" i="11"/>
  <c r="G59" i="11"/>
  <c r="H59" i="11"/>
  <c r="I59" i="11" s="1"/>
  <c r="J59" i="11"/>
  <c r="K59" i="11" s="1"/>
  <c r="L59" i="11"/>
  <c r="O59" i="11"/>
  <c r="P59" i="11"/>
  <c r="Q59" i="11" s="1"/>
  <c r="R59" i="11"/>
  <c r="T59" i="11"/>
  <c r="A60" i="11"/>
  <c r="C60" i="11"/>
  <c r="F60" i="11"/>
  <c r="G60" i="11"/>
  <c r="H60" i="11"/>
  <c r="I60" i="11" s="1"/>
  <c r="J60" i="11"/>
  <c r="K60" i="11" s="1"/>
  <c r="L60" i="11"/>
  <c r="O60" i="11"/>
  <c r="P60" i="11"/>
  <c r="Q60" i="11" s="1"/>
  <c r="R60" i="11"/>
  <c r="T60" i="11"/>
  <c r="A61" i="11"/>
  <c r="C61" i="11"/>
  <c r="F61" i="11"/>
  <c r="G61" i="11"/>
  <c r="H61" i="11"/>
  <c r="I61" i="11" s="1"/>
  <c r="J61" i="11"/>
  <c r="K61" i="11" s="1"/>
  <c r="L61" i="11"/>
  <c r="O61" i="11"/>
  <c r="P61" i="11"/>
  <c r="Q61" i="11" s="1"/>
  <c r="R61" i="11"/>
  <c r="T61" i="11"/>
  <c r="A62" i="11"/>
  <c r="C62" i="11"/>
  <c r="F62" i="11"/>
  <c r="G62" i="11"/>
  <c r="H62" i="11"/>
  <c r="I62" i="11" s="1"/>
  <c r="J62" i="11"/>
  <c r="K62" i="11" s="1"/>
  <c r="L62" i="11"/>
  <c r="O62" i="11"/>
  <c r="P62" i="11"/>
  <c r="Q62" i="11" s="1"/>
  <c r="R62" i="11"/>
  <c r="T62" i="11"/>
  <c r="A63" i="11"/>
  <c r="C63" i="11"/>
  <c r="F63" i="11"/>
  <c r="G63" i="11"/>
  <c r="H63" i="11"/>
  <c r="I63" i="11" s="1"/>
  <c r="J63" i="11"/>
  <c r="K63" i="11" s="1"/>
  <c r="L63" i="11"/>
  <c r="O63" i="11"/>
  <c r="P63" i="11"/>
  <c r="Q63" i="11" s="1"/>
  <c r="R63" i="11"/>
  <c r="T63" i="11"/>
  <c r="A64" i="11"/>
  <c r="C64" i="11"/>
  <c r="F64" i="11"/>
  <c r="G64" i="11"/>
  <c r="H64" i="11"/>
  <c r="I64" i="11" s="1"/>
  <c r="J64" i="11"/>
  <c r="K64" i="11" s="1"/>
  <c r="L64" i="11"/>
  <c r="O64" i="11"/>
  <c r="P64" i="11"/>
  <c r="Q64" i="11" s="1"/>
  <c r="R64" i="11"/>
  <c r="T64" i="11"/>
  <c r="A65" i="11"/>
  <c r="C65" i="11"/>
  <c r="F65" i="11"/>
  <c r="G65" i="11"/>
  <c r="H65" i="11"/>
  <c r="I65" i="11" s="1"/>
  <c r="J65" i="11"/>
  <c r="K65" i="11" s="1"/>
  <c r="L65" i="11"/>
  <c r="O65" i="11"/>
  <c r="P65" i="11"/>
  <c r="Q65" i="11" s="1"/>
  <c r="R65" i="11"/>
  <c r="T65" i="11"/>
  <c r="A66" i="11"/>
  <c r="C66" i="11"/>
  <c r="F66" i="11"/>
  <c r="G66" i="11"/>
  <c r="H66" i="11"/>
  <c r="I66" i="11" s="1"/>
  <c r="J66" i="11"/>
  <c r="K66" i="11" s="1"/>
  <c r="L66" i="11"/>
  <c r="O66" i="11"/>
  <c r="P66" i="11"/>
  <c r="Q66" i="11" s="1"/>
  <c r="R66" i="11"/>
  <c r="T66" i="11"/>
  <c r="T19" i="11"/>
  <c r="R19" i="11"/>
  <c r="P19" i="11"/>
  <c r="Q19" i="11" s="1"/>
  <c r="O19" i="11"/>
  <c r="L19" i="11"/>
  <c r="K19" i="11"/>
  <c r="I19" i="11"/>
  <c r="G19" i="11"/>
  <c r="F19" i="11"/>
  <c r="C19" i="11"/>
  <c r="C19" i="14"/>
  <c r="H2" i="11"/>
  <c r="M19" i="11" l="1"/>
  <c r="Q78" i="11"/>
  <c r="Q76" i="11"/>
  <c r="Q82" i="11"/>
  <c r="Q79" i="11"/>
  <c r="Q74" i="11"/>
  <c r="T75" i="11"/>
  <c r="S75" i="14" s="1"/>
  <c r="T78" i="11"/>
  <c r="S78" i="14" s="1"/>
  <c r="Q75" i="11"/>
  <c r="Q81" i="11"/>
  <c r="T82" i="11"/>
  <c r="S82" i="14" s="1"/>
  <c r="T77" i="11"/>
  <c r="S77" i="14" s="1"/>
  <c r="T81" i="11"/>
  <c r="S81" i="14" s="1"/>
  <c r="Q83" i="11"/>
  <c r="T74" i="11"/>
  <c r="S74" i="14" s="1"/>
  <c r="T80" i="11"/>
  <c r="S80" i="14" s="1"/>
  <c r="Q77" i="11"/>
  <c r="T79" i="11"/>
  <c r="S79" i="14" s="1"/>
  <c r="T83" i="11"/>
  <c r="S83" i="14" s="1"/>
  <c r="T76" i="11"/>
  <c r="S76" i="14" s="1"/>
  <c r="Q80" i="11"/>
  <c r="Y45" i="11"/>
  <c r="S45" i="14" s="1"/>
  <c r="Y52" i="11"/>
  <c r="S52" i="14" s="1"/>
  <c r="Y47" i="11"/>
  <c r="S47" i="14" s="1"/>
  <c r="Y49" i="11"/>
  <c r="S49" i="14" s="1"/>
  <c r="V49" i="11"/>
  <c r="P49" i="14" s="1"/>
  <c r="Y46" i="11"/>
  <c r="S46" i="14" s="1"/>
  <c r="V51" i="11"/>
  <c r="P51" i="14" s="1"/>
  <c r="Y54" i="11"/>
  <c r="S54" i="14" s="1"/>
  <c r="Y53" i="11"/>
  <c r="S53" i="14" s="1"/>
  <c r="Y48" i="11"/>
  <c r="S48" i="14" s="1"/>
  <c r="Y50" i="11"/>
  <c r="S50" i="14" s="1"/>
  <c r="Y51" i="11"/>
  <c r="S51" i="14" s="1"/>
  <c r="Y55" i="11"/>
  <c r="S55" i="14" s="1"/>
  <c r="V46" i="11"/>
  <c r="P46" i="14" s="1"/>
  <c r="V52" i="11"/>
  <c r="P52" i="14" s="1"/>
  <c r="V45" i="11"/>
  <c r="P45" i="14" s="1"/>
  <c r="V54" i="11"/>
  <c r="P54" i="14" s="1"/>
  <c r="V53" i="11"/>
  <c r="P53" i="14" s="1"/>
  <c r="V50" i="11"/>
  <c r="P50" i="14" s="1"/>
  <c r="V47" i="11"/>
  <c r="P47" i="14" s="1"/>
  <c r="V48" i="11"/>
  <c r="P48" i="14" s="1"/>
  <c r="V55" i="11"/>
  <c r="P55" i="14" s="1"/>
  <c r="Q91" i="11"/>
  <c r="Q90" i="11"/>
  <c r="T90" i="11"/>
  <c r="S90" i="14" s="1"/>
  <c r="Q89" i="11"/>
  <c r="T91" i="11"/>
  <c r="S91" i="14" s="1"/>
  <c r="T89" i="11"/>
  <c r="S89" i="14" s="1"/>
  <c r="B41" i="11"/>
  <c r="E41" i="11" s="1"/>
  <c r="B33" i="11"/>
  <c r="E33" i="11" s="1"/>
  <c r="C33" i="14" s="1"/>
  <c r="B65" i="11"/>
  <c r="E65" i="11" s="1"/>
  <c r="C65" i="14" s="1"/>
  <c r="B61" i="11"/>
  <c r="E61" i="11" s="1"/>
  <c r="C61" i="14" s="1"/>
  <c r="B57" i="11"/>
  <c r="E57" i="11" s="1"/>
  <c r="C57" i="14" s="1"/>
  <c r="B42" i="11"/>
  <c r="E42" i="11" s="1"/>
  <c r="B38" i="11"/>
  <c r="E38" i="11" s="1"/>
  <c r="B34" i="11"/>
  <c r="E34" i="11" s="1"/>
  <c r="B30" i="11"/>
  <c r="E30" i="11" s="1"/>
  <c r="C30" i="14" s="1"/>
  <c r="B56" i="11"/>
  <c r="E56" i="11" s="1"/>
  <c r="C56" i="14" s="1"/>
  <c r="B66" i="11"/>
  <c r="E66" i="11" s="1"/>
  <c r="C66" i="14" s="1"/>
  <c r="B62" i="11"/>
  <c r="E62" i="11" s="1"/>
  <c r="C62" i="14" s="1"/>
  <c r="B58" i="11"/>
  <c r="E58" i="11" s="1"/>
  <c r="C58" i="14" s="1"/>
  <c r="B43" i="11"/>
  <c r="E43" i="11" s="1"/>
  <c r="B39" i="11"/>
  <c r="E39" i="11" s="1"/>
  <c r="B35" i="11"/>
  <c r="E35" i="11" s="1"/>
  <c r="B31" i="11"/>
  <c r="E31" i="11" s="1"/>
  <c r="C31" i="14" s="1"/>
  <c r="B64" i="11"/>
  <c r="E64" i="11" s="1"/>
  <c r="C64" i="14" s="1"/>
  <c r="B60" i="11"/>
  <c r="E60" i="11" s="1"/>
  <c r="C60" i="14" s="1"/>
  <c r="B37" i="11"/>
  <c r="E37" i="11" s="1"/>
  <c r="B63" i="11"/>
  <c r="E63" i="11" s="1"/>
  <c r="C63" i="14" s="1"/>
  <c r="B59" i="11"/>
  <c r="E59" i="11" s="1"/>
  <c r="C59" i="14" s="1"/>
  <c r="B44" i="11"/>
  <c r="E44" i="11" s="1"/>
  <c r="C44" i="14" s="1"/>
  <c r="B40" i="11"/>
  <c r="E40" i="11" s="1"/>
  <c r="B36" i="11"/>
  <c r="E36" i="11" s="1"/>
  <c r="B28" i="11"/>
  <c r="E28" i="11" s="1"/>
  <c r="C28" i="14" s="1"/>
  <c r="B32" i="11"/>
  <c r="E32" i="11" s="1"/>
  <c r="C32" i="14" s="1"/>
  <c r="B29" i="11"/>
  <c r="E29" i="11" s="1"/>
  <c r="C29" i="14" s="1"/>
  <c r="B20" i="11"/>
  <c r="E20" i="11" s="1"/>
  <c r="C20" i="14" s="1"/>
  <c r="B27" i="11"/>
  <c r="E27" i="11" s="1"/>
  <c r="C27" i="14" s="1"/>
  <c r="B26" i="11"/>
  <c r="E26" i="11" s="1"/>
  <c r="C26" i="14" s="1"/>
  <c r="B25" i="11"/>
  <c r="E25" i="11" s="1"/>
  <c r="C25" i="14" s="1"/>
  <c r="B24" i="11"/>
  <c r="E24" i="11" s="1"/>
  <c r="C24" i="14" s="1"/>
  <c r="B23" i="11"/>
  <c r="E23" i="11" s="1"/>
  <c r="C23" i="14" s="1"/>
  <c r="B22" i="11"/>
  <c r="E22" i="11" s="1"/>
  <c r="C22" i="14" s="1"/>
  <c r="B21" i="11"/>
  <c r="E21" i="11" s="1"/>
  <c r="C21" i="14" s="1"/>
  <c r="T92" i="11"/>
  <c r="T85" i="11"/>
  <c r="S85" i="14" s="1"/>
  <c r="Q92" i="11"/>
  <c r="Q85" i="11"/>
  <c r="Q85" i="14" s="1"/>
  <c r="T87" i="11"/>
  <c r="S87" i="14" s="1"/>
  <c r="T73" i="11"/>
  <c r="Q87" i="11"/>
  <c r="Q73" i="11"/>
  <c r="Q73" i="14" s="1"/>
  <c r="T88" i="11"/>
  <c r="S88" i="14" s="1"/>
  <c r="T84" i="11"/>
  <c r="S84" i="14" s="1"/>
  <c r="Q88" i="11"/>
  <c r="Q84" i="11"/>
  <c r="T86" i="11"/>
  <c r="S86" i="14" s="1"/>
  <c r="T72" i="11"/>
  <c r="Q86" i="11"/>
  <c r="Q72" i="11"/>
  <c r="Q72" i="14" s="1"/>
  <c r="N60" i="11"/>
  <c r="J60" i="14" s="1"/>
  <c r="N41" i="11"/>
  <c r="J41" i="14" s="1"/>
  <c r="N33" i="11"/>
  <c r="J33" i="14" s="1"/>
  <c r="W25" i="11"/>
  <c r="Q25" i="14" s="1"/>
  <c r="N25" i="11"/>
  <c r="J25" i="14" s="1"/>
  <c r="N19" i="11"/>
  <c r="J19" i="14" s="1"/>
  <c r="Z42" i="11"/>
  <c r="T42" i="14" s="1"/>
  <c r="S42" i="11"/>
  <c r="Z23" i="11"/>
  <c r="T23" i="14" s="1"/>
  <c r="S23" i="11"/>
  <c r="S63" i="11"/>
  <c r="Z63" i="11"/>
  <c r="T63" i="14" s="1"/>
  <c r="W62" i="11"/>
  <c r="Q62" i="14" s="1"/>
  <c r="N62" i="11"/>
  <c r="J62" i="14" s="1"/>
  <c r="S44" i="11"/>
  <c r="Z44" i="11"/>
  <c r="T44" i="14" s="1"/>
  <c r="W43" i="11"/>
  <c r="Q43" i="14" s="1"/>
  <c r="N43" i="11"/>
  <c r="J43" i="14" s="1"/>
  <c r="S36" i="11"/>
  <c r="Z36" i="11"/>
  <c r="T36" i="14" s="1"/>
  <c r="W35" i="11"/>
  <c r="N35" i="11"/>
  <c r="J35" i="14" s="1"/>
  <c r="S28" i="11"/>
  <c r="Z28" i="11"/>
  <c r="T28" i="14" s="1"/>
  <c r="Z25" i="11"/>
  <c r="T25" i="14" s="1"/>
  <c r="S25" i="11"/>
  <c r="W24" i="11"/>
  <c r="Q24" i="14" s="1"/>
  <c r="N24" i="11"/>
  <c r="J24" i="14" s="1"/>
  <c r="W41" i="11"/>
  <c r="Q41" i="14" s="1"/>
  <c r="W19" i="11"/>
  <c r="Q19" i="14" s="1"/>
  <c r="S61" i="11"/>
  <c r="Z61" i="11"/>
  <c r="T61" i="14" s="1"/>
  <c r="S31" i="11"/>
  <c r="Z31" i="11"/>
  <c r="T31" i="14" s="1"/>
  <c r="W27" i="11"/>
  <c r="Q27" i="14" s="1"/>
  <c r="N27" i="11"/>
  <c r="J27" i="14" s="1"/>
  <c r="S20" i="11"/>
  <c r="Z20" i="11"/>
  <c r="T20" i="14" s="1"/>
  <c r="Z60" i="11"/>
  <c r="T60" i="14" s="1"/>
  <c r="S60" i="11"/>
  <c r="N59" i="11"/>
  <c r="J59" i="14" s="1"/>
  <c r="W59" i="11"/>
  <c r="Q59" i="14" s="1"/>
  <c r="Z41" i="11"/>
  <c r="T41" i="14" s="1"/>
  <c r="S41" i="11"/>
  <c r="N40" i="11"/>
  <c r="J40" i="14" s="1"/>
  <c r="W40" i="11"/>
  <c r="Q40" i="14" s="1"/>
  <c r="Z33" i="11"/>
  <c r="T33" i="14" s="1"/>
  <c r="S33" i="11"/>
  <c r="N32" i="11"/>
  <c r="J32" i="14" s="1"/>
  <c r="W32" i="11"/>
  <c r="Q32" i="14" s="1"/>
  <c r="Z22" i="11"/>
  <c r="T22" i="14" s="1"/>
  <c r="S22" i="11"/>
  <c r="N21" i="11"/>
  <c r="J21" i="14" s="1"/>
  <c r="W21" i="11"/>
  <c r="Q21" i="14" s="1"/>
  <c r="W60" i="11"/>
  <c r="Q60" i="14" s="1"/>
  <c r="Z66" i="11"/>
  <c r="T66" i="14" s="1"/>
  <c r="S66" i="11"/>
  <c r="N57" i="11"/>
  <c r="J57" i="14" s="1"/>
  <c r="W57" i="11"/>
  <c r="Q57" i="14" s="1"/>
  <c r="Z39" i="11"/>
  <c r="T39" i="14" s="1"/>
  <c r="S39" i="11"/>
  <c r="N38" i="11"/>
  <c r="J38" i="14" s="1"/>
  <c r="W38" i="11"/>
  <c r="Q38" i="14" s="1"/>
  <c r="N30" i="11"/>
  <c r="J30" i="14" s="1"/>
  <c r="W30" i="11"/>
  <c r="Q30" i="14" s="1"/>
  <c r="W33" i="11"/>
  <c r="Q33" i="14" s="1"/>
  <c r="W56" i="11"/>
  <c r="Q56" i="14" s="1"/>
  <c r="N56" i="11"/>
  <c r="J56" i="14" s="1"/>
  <c r="S38" i="11"/>
  <c r="Z38" i="11"/>
  <c r="T38" i="14" s="1"/>
  <c r="N37" i="11"/>
  <c r="J37" i="14" s="1"/>
  <c r="W37" i="11"/>
  <c r="S30" i="11"/>
  <c r="Z30" i="11"/>
  <c r="T30" i="14" s="1"/>
  <c r="W29" i="11"/>
  <c r="Q29" i="14" s="1"/>
  <c r="N29" i="11"/>
  <c r="J29" i="14" s="1"/>
  <c r="S27" i="11"/>
  <c r="Z27" i="11"/>
  <c r="T27" i="14" s="1"/>
  <c r="W26" i="11"/>
  <c r="Q26" i="14" s="1"/>
  <c r="N26" i="11"/>
  <c r="J26" i="14" s="1"/>
  <c r="W64" i="11"/>
  <c r="Q64" i="14" s="1"/>
  <c r="N64" i="11"/>
  <c r="J64" i="14" s="1"/>
  <c r="Z57" i="11"/>
  <c r="T57" i="14" s="1"/>
  <c r="S57" i="11"/>
  <c r="Z62" i="11"/>
  <c r="T62" i="14" s="1"/>
  <c r="S62" i="11"/>
  <c r="S43" i="11"/>
  <c r="Z43" i="11"/>
  <c r="T43" i="14" s="1"/>
  <c r="N42" i="11"/>
  <c r="J42" i="14" s="1"/>
  <c r="W42" i="11"/>
  <c r="Q42" i="14" s="1"/>
  <c r="Z35" i="11"/>
  <c r="T35" i="14" s="1"/>
  <c r="S35" i="11"/>
  <c r="W34" i="11"/>
  <c r="N34" i="11"/>
  <c r="J34" i="14" s="1"/>
  <c r="Z24" i="11"/>
  <c r="T24" i="14" s="1"/>
  <c r="S24" i="11"/>
  <c r="N23" i="11"/>
  <c r="J23" i="14" s="1"/>
  <c r="W23" i="11"/>
  <c r="Q23" i="14" s="1"/>
  <c r="Z34" i="11"/>
  <c r="T34" i="14" s="1"/>
  <c r="S34" i="11"/>
  <c r="N22" i="11"/>
  <c r="J22" i="14" s="1"/>
  <c r="W22" i="11"/>
  <c r="Q22" i="14" s="1"/>
  <c r="N65" i="11"/>
  <c r="J65" i="14" s="1"/>
  <c r="W65" i="11"/>
  <c r="Q65" i="14" s="1"/>
  <c r="S65" i="11"/>
  <c r="Z65" i="11"/>
  <c r="T65" i="14" s="1"/>
  <c r="N61" i="11"/>
  <c r="J61" i="14" s="1"/>
  <c r="W61" i="11"/>
  <c r="Q61" i="14" s="1"/>
  <c r="S19" i="11"/>
  <c r="Z19" i="11"/>
  <c r="T19" i="14" s="1"/>
  <c r="N66" i="11"/>
  <c r="J66" i="14" s="1"/>
  <c r="W66" i="11"/>
  <c r="Q66" i="14" s="1"/>
  <c r="Z59" i="11"/>
  <c r="T59" i="14" s="1"/>
  <c r="S59" i="11"/>
  <c r="N58" i="11"/>
  <c r="J58" i="14" s="1"/>
  <c r="W58" i="11"/>
  <c r="Q58" i="14" s="1"/>
  <c r="Z40" i="11"/>
  <c r="T40" i="14" s="1"/>
  <c r="S40" i="11"/>
  <c r="N39" i="11"/>
  <c r="J39" i="14" s="1"/>
  <c r="W39" i="11"/>
  <c r="Q39" i="14" s="1"/>
  <c r="Z32" i="11"/>
  <c r="T32" i="14" s="1"/>
  <c r="S32" i="11"/>
  <c r="N31" i="11"/>
  <c r="J31" i="14" s="1"/>
  <c r="W31" i="11"/>
  <c r="Q31" i="14" s="1"/>
  <c r="S21" i="11"/>
  <c r="Z21" i="11"/>
  <c r="T21" i="14" s="1"/>
  <c r="N20" i="11"/>
  <c r="J20" i="14" s="1"/>
  <c r="W20" i="11"/>
  <c r="Q20" i="14" s="1"/>
  <c r="S58" i="11"/>
  <c r="Z58" i="11"/>
  <c r="T58" i="14" s="1"/>
  <c r="S64" i="11"/>
  <c r="Z64" i="11"/>
  <c r="T64" i="14" s="1"/>
  <c r="N63" i="11"/>
  <c r="J63" i="14" s="1"/>
  <c r="W63" i="11"/>
  <c r="Q63" i="14" s="1"/>
  <c r="S56" i="11"/>
  <c r="Z56" i="11"/>
  <c r="T56" i="14" s="1"/>
  <c r="W44" i="11"/>
  <c r="Q44" i="14" s="1"/>
  <c r="N44" i="11"/>
  <c r="J44" i="14" s="1"/>
  <c r="S37" i="11"/>
  <c r="Z37" i="11"/>
  <c r="T37" i="14" s="1"/>
  <c r="W36" i="11"/>
  <c r="N36" i="11"/>
  <c r="J36" i="14" s="1"/>
  <c r="S29" i="11"/>
  <c r="Z29" i="11"/>
  <c r="T29" i="14" s="1"/>
  <c r="S26" i="11"/>
  <c r="Z26" i="11"/>
  <c r="T26" i="14" s="1"/>
  <c r="N28" i="11"/>
  <c r="J28" i="14" s="1"/>
  <c r="W28" i="11"/>
  <c r="Q28" i="14" s="1"/>
  <c r="K3" i="1"/>
  <c r="O3" i="1"/>
  <c r="O4" i="1"/>
  <c r="O5" i="1"/>
  <c r="O6" i="1"/>
  <c r="O7" i="1"/>
  <c r="O8" i="1"/>
  <c r="O9" i="1"/>
  <c r="O10" i="1"/>
  <c r="O11" i="1"/>
  <c r="O12" i="1"/>
  <c r="O13" i="1"/>
  <c r="Q36" i="14" l="1"/>
  <c r="Q34" i="14"/>
  <c r="Q35" i="14"/>
  <c r="C36" i="14"/>
  <c r="C41" i="14"/>
  <c r="C43" i="14"/>
  <c r="C42" i="14"/>
  <c r="Q37" i="14"/>
  <c r="C40" i="14"/>
  <c r="C37" i="14"/>
  <c r="C35" i="14"/>
  <c r="C34" i="14"/>
  <c r="C39" i="14"/>
  <c r="C38" i="14"/>
  <c r="S92" i="14"/>
  <c r="S72" i="14"/>
  <c r="S73" i="14"/>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H41" i="1" l="1"/>
  <c r="L43" i="1" l="1"/>
  <c r="L44" i="1"/>
  <c r="L45" i="1"/>
  <c r="L46" i="1"/>
  <c r="L47" i="1"/>
  <c r="L48" i="1"/>
  <c r="L42" i="1"/>
  <c r="K42" i="1"/>
  <c r="K43" i="1"/>
  <c r="K44" i="1"/>
  <c r="K45" i="1"/>
  <c r="K46" i="1"/>
  <c r="K47" i="1"/>
  <c r="K48" i="1"/>
  <c r="J43" i="1"/>
  <c r="J44" i="1"/>
  <c r="J45" i="1"/>
  <c r="U45" i="1" s="1"/>
  <c r="J46" i="1"/>
  <c r="U46" i="1" s="1"/>
  <c r="J47" i="1"/>
  <c r="U47" i="1" s="1"/>
  <c r="J48" i="1"/>
  <c r="U48" i="1" s="1"/>
  <c r="J42" i="1"/>
  <c r="U42" i="1" s="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3" i="1"/>
  <c r="M46" i="1" l="1"/>
  <c r="M47" i="1"/>
  <c r="M43" i="1"/>
  <c r="M42" i="1"/>
  <c r="M45" i="1"/>
  <c r="M48" i="1"/>
  <c r="M44" i="1"/>
  <c r="R44" i="1"/>
  <c r="U44" i="1"/>
  <c r="R43" i="1"/>
  <c r="U43" i="1"/>
  <c r="J16" i="1"/>
  <c r="U16" i="1" s="1"/>
  <c r="J18" i="1"/>
  <c r="P18" i="1" s="1"/>
  <c r="H4" i="1"/>
  <c r="J4" i="1" s="1"/>
  <c r="U4" i="1" s="1"/>
  <c r="H5" i="1"/>
  <c r="J5" i="1" s="1"/>
  <c r="H6" i="1"/>
  <c r="J6" i="1" s="1"/>
  <c r="H7" i="1"/>
  <c r="J7" i="1" s="1"/>
  <c r="H8" i="1"/>
  <c r="J8" i="1" s="1"/>
  <c r="H9" i="1"/>
  <c r="H10" i="1"/>
  <c r="J10" i="1" s="1"/>
  <c r="H11" i="1"/>
  <c r="J11" i="1" s="1"/>
  <c r="H12" i="1"/>
  <c r="J12" i="1" s="1"/>
  <c r="U12" i="1" s="1"/>
  <c r="H13" i="1"/>
  <c r="J13" i="1" s="1"/>
  <c r="U13" i="1" s="1"/>
  <c r="H14" i="1"/>
  <c r="J14" i="1" s="1"/>
  <c r="H15" i="1"/>
  <c r="J15" i="1" s="1"/>
  <c r="H17" i="1"/>
  <c r="J17" i="1" s="1"/>
  <c r="H19" i="1"/>
  <c r="J19" i="1" s="1"/>
  <c r="H20" i="1"/>
  <c r="J20" i="1" s="1"/>
  <c r="H21" i="1"/>
  <c r="J21" i="1" s="1"/>
  <c r="H22" i="1"/>
  <c r="J22" i="1" s="1"/>
  <c r="H23" i="1"/>
  <c r="J23" i="1" s="1"/>
  <c r="U23" i="1" s="1"/>
  <c r="H24" i="1"/>
  <c r="J24" i="1" s="1"/>
  <c r="U24" i="1" s="1"/>
  <c r="H25" i="1"/>
  <c r="J25" i="1" s="1"/>
  <c r="U25" i="1" s="1"/>
  <c r="H26" i="1"/>
  <c r="J26" i="1" s="1"/>
  <c r="J27" i="1"/>
  <c r="H28" i="1"/>
  <c r="J28" i="1" s="1"/>
  <c r="J29" i="1"/>
  <c r="H30" i="1"/>
  <c r="J30" i="1" s="1"/>
  <c r="H31" i="1"/>
  <c r="J31" i="1" s="1"/>
  <c r="H32" i="1"/>
  <c r="J32" i="1" s="1"/>
  <c r="U32" i="1" s="1"/>
  <c r="H33" i="1"/>
  <c r="J33" i="1" s="1"/>
  <c r="U33" i="1" s="1"/>
  <c r="H34" i="1"/>
  <c r="J34" i="1" s="1"/>
  <c r="U34" i="1" s="1"/>
  <c r="H35" i="1"/>
  <c r="J35" i="1" s="1"/>
  <c r="H36" i="1"/>
  <c r="J36" i="1" s="1"/>
  <c r="R36" i="1" s="1"/>
  <c r="H37" i="1"/>
  <c r="J37" i="1" s="1"/>
  <c r="H38" i="1"/>
  <c r="J38" i="1" s="1"/>
  <c r="U38" i="1" s="1"/>
  <c r="H39" i="1"/>
  <c r="J39" i="1" s="1"/>
  <c r="U39" i="1" s="1"/>
  <c r="H40" i="1"/>
  <c r="J40" i="1" s="1"/>
  <c r="U40" i="1" s="1"/>
  <c r="J41" i="1"/>
  <c r="U41" i="1" s="1"/>
  <c r="H3" i="1"/>
  <c r="J3" i="1" s="1"/>
  <c r="P42" i="1"/>
  <c r="P43" i="1"/>
  <c r="P44" i="1"/>
  <c r="P45" i="1"/>
  <c r="P46" i="1"/>
  <c r="P47" i="1"/>
  <c r="P48" i="1"/>
  <c r="R45" i="1"/>
  <c r="R46" i="1"/>
  <c r="R47" i="1"/>
  <c r="R48" i="1"/>
  <c r="R42" i="1"/>
  <c r="V44" i="1" l="1"/>
  <c r="V48" i="1"/>
  <c r="V46" i="1"/>
  <c r="V42" i="1"/>
  <c r="V47" i="1"/>
  <c r="V45" i="1"/>
  <c r="Q18" i="1"/>
  <c r="W18" i="1" s="1"/>
  <c r="U7" i="1"/>
  <c r="R7" i="1"/>
  <c r="U6" i="1"/>
  <c r="R6" i="1"/>
  <c r="V43" i="1"/>
  <c r="R3" i="1"/>
  <c r="U3" i="1"/>
  <c r="R30" i="1"/>
  <c r="U30" i="1"/>
  <c r="R26" i="1"/>
  <c r="U26" i="1"/>
  <c r="R22" i="1"/>
  <c r="U22" i="1"/>
  <c r="R17" i="1"/>
  <c r="U17" i="1"/>
  <c r="R8" i="1"/>
  <c r="U8" i="1"/>
  <c r="R37" i="1"/>
  <c r="U37" i="1"/>
  <c r="R29" i="1"/>
  <c r="U29" i="1"/>
  <c r="R21" i="1"/>
  <c r="U21" i="1"/>
  <c r="R15" i="1"/>
  <c r="U15" i="1"/>
  <c r="R11" i="1"/>
  <c r="U11" i="1"/>
  <c r="R18" i="1"/>
  <c r="U18" i="1"/>
  <c r="U36" i="1"/>
  <c r="R28" i="1"/>
  <c r="U28" i="1"/>
  <c r="R20" i="1"/>
  <c r="U20" i="1"/>
  <c r="R14" i="1"/>
  <c r="U14" i="1"/>
  <c r="R10" i="1"/>
  <c r="U10" i="1"/>
  <c r="R35" i="1"/>
  <c r="U35" i="1"/>
  <c r="R31" i="1"/>
  <c r="U31" i="1"/>
  <c r="R27" i="1"/>
  <c r="U27" i="1"/>
  <c r="R19" i="1"/>
  <c r="U19" i="1"/>
  <c r="R5" i="1"/>
  <c r="U5" i="1"/>
  <c r="N47" i="1"/>
  <c r="N43" i="1"/>
  <c r="N46" i="1"/>
  <c r="N48" i="1"/>
  <c r="N44" i="1"/>
  <c r="N45" i="1"/>
  <c r="N42" i="1"/>
  <c r="R4" i="1"/>
  <c r="R32" i="1"/>
  <c r="R16" i="1"/>
  <c r="R39" i="1"/>
  <c r="R38" i="1"/>
  <c r="R41" i="1"/>
  <c r="R40" i="1"/>
  <c r="Q47" i="1"/>
  <c r="Q42" i="1"/>
  <c r="Q45" i="1"/>
  <c r="Q43" i="1"/>
  <c r="Q46" i="1"/>
  <c r="Q48" i="1"/>
  <c r="Q44" i="1"/>
  <c r="P37" i="1"/>
  <c r="Q37" i="1" s="1"/>
  <c r="W37" i="1" s="1"/>
  <c r="R13" i="1"/>
  <c r="P38" i="1"/>
  <c r="P14" i="1"/>
  <c r="Q14" i="1" s="1"/>
  <c r="W14" i="1" s="1"/>
  <c r="P5" i="1"/>
  <c r="P4" i="1"/>
  <c r="P39" i="1"/>
  <c r="P35" i="1"/>
  <c r="P19" i="1"/>
  <c r="P15" i="1"/>
  <c r="Q15" i="1" s="1"/>
  <c r="W15" i="1" s="1"/>
  <c r="P41" i="1"/>
  <c r="P17" i="1"/>
  <c r="Q17" i="1" s="1"/>
  <c r="W17" i="1" s="1"/>
  <c r="P13" i="1"/>
  <c r="Q13" i="1" s="1"/>
  <c r="W13" i="1" s="1"/>
  <c r="P40" i="1"/>
  <c r="P36" i="1"/>
  <c r="P32" i="1"/>
  <c r="P16" i="1"/>
  <c r="Q16" i="1" s="1"/>
  <c r="W16" i="1" s="1"/>
  <c r="K4" i="1"/>
  <c r="M4" i="1" s="1"/>
  <c r="K5" i="1"/>
  <c r="M5" i="1" s="1"/>
  <c r="K6" i="1"/>
  <c r="M6" i="1" s="1"/>
  <c r="K7" i="1"/>
  <c r="M7" i="1" s="1"/>
  <c r="K8" i="1"/>
  <c r="M8" i="1" s="1"/>
  <c r="K9" i="1"/>
  <c r="K10" i="1"/>
  <c r="M10" i="1" s="1"/>
  <c r="K12" i="1"/>
  <c r="M12" i="1" s="1"/>
  <c r="K13" i="1"/>
  <c r="M13" i="1" s="1"/>
  <c r="K14" i="1"/>
  <c r="M14" i="1" s="1"/>
  <c r="K15" i="1"/>
  <c r="M15" i="1" s="1"/>
  <c r="K16" i="1"/>
  <c r="M16" i="1" s="1"/>
  <c r="K17" i="1"/>
  <c r="M17" i="1" s="1"/>
  <c r="K18" i="1"/>
  <c r="M18" i="1" s="1"/>
  <c r="K19" i="1"/>
  <c r="M19" i="1" s="1"/>
  <c r="K20" i="1"/>
  <c r="M20" i="1" s="1"/>
  <c r="K21" i="1"/>
  <c r="M21" i="1" s="1"/>
  <c r="K22" i="1"/>
  <c r="M22" i="1" s="1"/>
  <c r="K23" i="1"/>
  <c r="M23" i="1" s="1"/>
  <c r="K24" i="1"/>
  <c r="M24" i="1" s="1"/>
  <c r="K25" i="1"/>
  <c r="M25" i="1" s="1"/>
  <c r="K26" i="1"/>
  <c r="M26" i="1" s="1"/>
  <c r="K27" i="1"/>
  <c r="M27" i="1" s="1"/>
  <c r="K28" i="1"/>
  <c r="M28" i="1" s="1"/>
  <c r="K29" i="1"/>
  <c r="M29" i="1" s="1"/>
  <c r="K30" i="1"/>
  <c r="M30" i="1" s="1"/>
  <c r="K31" i="1"/>
  <c r="M31" i="1" s="1"/>
  <c r="K32" i="1"/>
  <c r="M32" i="1" s="1"/>
  <c r="K33" i="1"/>
  <c r="M33" i="1" s="1"/>
  <c r="K34" i="1"/>
  <c r="M34" i="1" s="1"/>
  <c r="K35" i="1"/>
  <c r="M35" i="1" s="1"/>
  <c r="K36" i="1"/>
  <c r="M36" i="1" s="1"/>
  <c r="K37" i="1"/>
  <c r="M37" i="1" s="1"/>
  <c r="K38" i="1"/>
  <c r="M38" i="1" s="1"/>
  <c r="K39" i="1"/>
  <c r="M39" i="1" s="1"/>
  <c r="K40" i="1"/>
  <c r="M40" i="1" s="1"/>
  <c r="K41" i="1"/>
  <c r="M41" i="1" s="1"/>
  <c r="N19" i="1" l="1"/>
  <c r="K11" i="1"/>
  <c r="M11" i="1" s="1"/>
  <c r="S46" i="1"/>
  <c r="W46" i="1"/>
  <c r="S47" i="1"/>
  <c r="W47" i="1"/>
  <c r="S43" i="1"/>
  <c r="W43" i="1"/>
  <c r="S44" i="1"/>
  <c r="W44" i="1"/>
  <c r="S45" i="1"/>
  <c r="W45" i="1"/>
  <c r="S48" i="1"/>
  <c r="W48" i="1"/>
  <c r="S42" i="1"/>
  <c r="W42" i="1"/>
  <c r="V40" i="1"/>
  <c r="V16" i="1"/>
  <c r="V4" i="1"/>
  <c r="V5" i="1"/>
  <c r="V27" i="1"/>
  <c r="V35" i="1"/>
  <c r="V14" i="1"/>
  <c r="V28" i="1"/>
  <c r="V18" i="1"/>
  <c r="V15" i="1"/>
  <c r="V29" i="1"/>
  <c r="V8" i="1"/>
  <c r="V22" i="1"/>
  <c r="V30" i="1"/>
  <c r="V41" i="1"/>
  <c r="V32" i="1"/>
  <c r="V38" i="1"/>
  <c r="V19" i="1"/>
  <c r="V31" i="1"/>
  <c r="V10" i="1"/>
  <c r="V20" i="1"/>
  <c r="V36" i="1"/>
  <c r="V11" i="1"/>
  <c r="V21" i="1"/>
  <c r="V37" i="1"/>
  <c r="V17" i="1"/>
  <c r="V26" i="1"/>
  <c r="V3" i="1"/>
  <c r="V13" i="1"/>
  <c r="V39" i="1"/>
  <c r="N10" i="1"/>
  <c r="N21" i="1"/>
  <c r="N36" i="1"/>
  <c r="N17" i="1"/>
  <c r="N26" i="1"/>
  <c r="N11" i="1"/>
  <c r="N31" i="1"/>
  <c r="N8" i="1"/>
  <c r="N30" i="1"/>
  <c r="S18" i="1"/>
  <c r="N15" i="1"/>
  <c r="N27" i="1"/>
  <c r="N22" i="1"/>
  <c r="N37" i="1"/>
  <c r="N20" i="1"/>
  <c r="N5" i="1"/>
  <c r="N28" i="1"/>
  <c r="N29" i="1"/>
  <c r="N3" i="1"/>
  <c r="N35" i="1"/>
  <c r="N14" i="1"/>
  <c r="N18" i="1"/>
  <c r="M3" i="1"/>
  <c r="N16" i="1"/>
  <c r="N13" i="1"/>
  <c r="N41" i="1"/>
  <c r="N4" i="1"/>
  <c r="N38" i="1"/>
  <c r="N32" i="1"/>
  <c r="N40" i="1"/>
  <c r="N39" i="1"/>
  <c r="Q32" i="1"/>
  <c r="Q19" i="1"/>
  <c r="Q36" i="1"/>
  <c r="Q41" i="1"/>
  <c r="Q35" i="1"/>
  <c r="Q4" i="1"/>
  <c r="Q38" i="1"/>
  <c r="Q40" i="1"/>
  <c r="Q39" i="1"/>
  <c r="Q5" i="1"/>
  <c r="S17" i="1"/>
  <c r="S37" i="1"/>
  <c r="G2008" i="3"/>
  <c r="G2009" i="3"/>
  <c r="G2010" i="3"/>
  <c r="G2011" i="3"/>
  <c r="G2012" i="3"/>
  <c r="G2013" i="3"/>
  <c r="G2014" i="3"/>
  <c r="G2015" i="3"/>
  <c r="G2016" i="3"/>
  <c r="G2017" i="3"/>
  <c r="G2018" i="3"/>
  <c r="G2019" i="3"/>
  <c r="G2020" i="3"/>
  <c r="G2021" i="3"/>
  <c r="G2022" i="3"/>
  <c r="G2023" i="3"/>
  <c r="G2024" i="3"/>
  <c r="G2025" i="3"/>
  <c r="G2026" i="3"/>
  <c r="G2027" i="3"/>
  <c r="G2028" i="3"/>
  <c r="G2029" i="3"/>
  <c r="G2030" i="3"/>
  <c r="G2031" i="3"/>
  <c r="G2032" i="3"/>
  <c r="G2033" i="3"/>
  <c r="G2034" i="3"/>
  <c r="G2035" i="3"/>
  <c r="G2036" i="3"/>
  <c r="G2037" i="3"/>
  <c r="G2038" i="3"/>
  <c r="G2039" i="3"/>
  <c r="G2040" i="3"/>
  <c r="G2041" i="3"/>
  <c r="G2042" i="3"/>
  <c r="G2043" i="3"/>
  <c r="G2044" i="3"/>
  <c r="G2045" i="3"/>
  <c r="G2046" i="3"/>
  <c r="G2047" i="3"/>
  <c r="G2048" i="3"/>
  <c r="G2049" i="3"/>
  <c r="G2050" i="3"/>
  <c r="G2051" i="3"/>
  <c r="G2052" i="3"/>
  <c r="G2053" i="3"/>
  <c r="G2054" i="3"/>
  <c r="G2055" i="3"/>
  <c r="G2056" i="3"/>
  <c r="G2057" i="3"/>
  <c r="G2058" i="3"/>
  <c r="G2059" i="3"/>
  <c r="G2060" i="3"/>
  <c r="G2061" i="3"/>
  <c r="G2062" i="3"/>
  <c r="G2063" i="3"/>
  <c r="G2064" i="3"/>
  <c r="G2065" i="3"/>
  <c r="G2066" i="3"/>
  <c r="G2067" i="3"/>
  <c r="G2068" i="3"/>
  <c r="G2069" i="3"/>
  <c r="G2070" i="3"/>
  <c r="G2071" i="3"/>
  <c r="G2072" i="3"/>
  <c r="G2073" i="3"/>
  <c r="G2074" i="3"/>
  <c r="G2075" i="3"/>
  <c r="G2076" i="3"/>
  <c r="G2077" i="3"/>
  <c r="G2078" i="3"/>
  <c r="G2079" i="3"/>
  <c r="G2080" i="3"/>
  <c r="G2081" i="3"/>
  <c r="G2082" i="3"/>
  <c r="G2083" i="3"/>
  <c r="G2084" i="3"/>
  <c r="G2085" i="3"/>
  <c r="G2086" i="3"/>
  <c r="G2087" i="3"/>
  <c r="G2088" i="3"/>
  <c r="G2089" i="3"/>
  <c r="G2090" i="3"/>
  <c r="G2091" i="3"/>
  <c r="G2092" i="3"/>
  <c r="G2007" i="3"/>
  <c r="G1836" i="3"/>
  <c r="G1837" i="3"/>
  <c r="G1838" i="3"/>
  <c r="G1839" i="3"/>
  <c r="G1840" i="3"/>
  <c r="G1841" i="3"/>
  <c r="G1842" i="3"/>
  <c r="G1843" i="3"/>
  <c r="G1844" i="3"/>
  <c r="G1845" i="3"/>
  <c r="G1846" i="3"/>
  <c r="G1847" i="3"/>
  <c r="G1848" i="3"/>
  <c r="G1849" i="3"/>
  <c r="G1850" i="3"/>
  <c r="G1851" i="3"/>
  <c r="G1852" i="3"/>
  <c r="G1853" i="3"/>
  <c r="G1854" i="3"/>
  <c r="G1855" i="3"/>
  <c r="G1856" i="3"/>
  <c r="G1857" i="3"/>
  <c r="G1858" i="3"/>
  <c r="G1859" i="3"/>
  <c r="G1860" i="3"/>
  <c r="G1861" i="3"/>
  <c r="G1862" i="3"/>
  <c r="G1863" i="3"/>
  <c r="G1864" i="3"/>
  <c r="G1865" i="3"/>
  <c r="G1866" i="3"/>
  <c r="G1867" i="3"/>
  <c r="G1868" i="3"/>
  <c r="G1869" i="3"/>
  <c r="G1870" i="3"/>
  <c r="G1871" i="3"/>
  <c r="G1872" i="3"/>
  <c r="G1873" i="3"/>
  <c r="G1874" i="3"/>
  <c r="G1875" i="3"/>
  <c r="G1876" i="3"/>
  <c r="G1877" i="3"/>
  <c r="G1878" i="3"/>
  <c r="G1879" i="3"/>
  <c r="G1880" i="3"/>
  <c r="G1881" i="3"/>
  <c r="G1882" i="3"/>
  <c r="G1883" i="3"/>
  <c r="G1884" i="3"/>
  <c r="G1885" i="3"/>
  <c r="G1886" i="3"/>
  <c r="G1887" i="3"/>
  <c r="G1888" i="3"/>
  <c r="G1889" i="3"/>
  <c r="G1890" i="3"/>
  <c r="G1891" i="3"/>
  <c r="G1892" i="3"/>
  <c r="G1893" i="3"/>
  <c r="G1894" i="3"/>
  <c r="G1895" i="3"/>
  <c r="G1896" i="3"/>
  <c r="G1897" i="3"/>
  <c r="G1898" i="3"/>
  <c r="G1899" i="3"/>
  <c r="G1900" i="3"/>
  <c r="G1901" i="3"/>
  <c r="G1902" i="3"/>
  <c r="G1903" i="3"/>
  <c r="G1904" i="3"/>
  <c r="G1905" i="3"/>
  <c r="G1906" i="3"/>
  <c r="G1907" i="3"/>
  <c r="G1908" i="3"/>
  <c r="G1909" i="3"/>
  <c r="G1910" i="3"/>
  <c r="G1911" i="3"/>
  <c r="G1912" i="3"/>
  <c r="G1913" i="3"/>
  <c r="G1914" i="3"/>
  <c r="G1915" i="3"/>
  <c r="G1916" i="3"/>
  <c r="G1917" i="3"/>
  <c r="G1918" i="3"/>
  <c r="G1919" i="3"/>
  <c r="G1920" i="3"/>
  <c r="G1835"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567"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395" i="3"/>
  <c r="S35" i="1" l="1"/>
  <c r="W35" i="1"/>
  <c r="S40" i="1"/>
  <c r="W40" i="1"/>
  <c r="S41" i="1"/>
  <c r="W41" i="1"/>
  <c r="S39" i="1"/>
  <c r="W39" i="1"/>
  <c r="S32" i="1"/>
  <c r="W32" i="1"/>
  <c r="S38" i="1"/>
  <c r="W38" i="1"/>
  <c r="S36" i="1"/>
  <c r="W36" i="1"/>
  <c r="S5" i="1"/>
  <c r="W5" i="1"/>
  <c r="S4" i="1"/>
  <c r="W4" i="1"/>
  <c r="S19" i="1"/>
  <c r="W19" i="1"/>
  <c r="G2989" i="3"/>
  <c r="G2990" i="3"/>
  <c r="G2991" i="3"/>
  <c r="G2992" i="3"/>
  <c r="G2993" i="3"/>
  <c r="G2994" i="3"/>
  <c r="G2995" i="3"/>
  <c r="G2996" i="3"/>
  <c r="G2997" i="3"/>
  <c r="G2998" i="3"/>
  <c r="G2999" i="3"/>
  <c r="G3000" i="3"/>
  <c r="G3001" i="3"/>
  <c r="G3002" i="3"/>
  <c r="G3003" i="3"/>
  <c r="G3004" i="3"/>
  <c r="G3005" i="3"/>
  <c r="G3006" i="3"/>
  <c r="G3007" i="3"/>
  <c r="G3008" i="3"/>
  <c r="G3009" i="3"/>
  <c r="G3010" i="3"/>
  <c r="G3011" i="3"/>
  <c r="G3012" i="3"/>
  <c r="G3013" i="3"/>
  <c r="G3014" i="3"/>
  <c r="G3015" i="3"/>
  <c r="G3016" i="3"/>
  <c r="G3017" i="3"/>
  <c r="G3018" i="3"/>
  <c r="G3019" i="3"/>
  <c r="G3020" i="3"/>
  <c r="G3021" i="3"/>
  <c r="G3022" i="3"/>
  <c r="G3023" i="3"/>
  <c r="G3024" i="3"/>
  <c r="G3025" i="3"/>
  <c r="G3026" i="3"/>
  <c r="G3027" i="3"/>
  <c r="G3028" i="3"/>
  <c r="G3029" i="3"/>
  <c r="G3030" i="3"/>
  <c r="G3031" i="3"/>
  <c r="G3032" i="3"/>
  <c r="G3033" i="3"/>
  <c r="G3034" i="3"/>
  <c r="G3035" i="3"/>
  <c r="G3036" i="3"/>
  <c r="G3037" i="3"/>
  <c r="G3038" i="3"/>
  <c r="G2954" i="3"/>
  <c r="G2955" i="3"/>
  <c r="G2956" i="3"/>
  <c r="G2957" i="3"/>
  <c r="G2958" i="3"/>
  <c r="G2959" i="3"/>
  <c r="G2960" i="3"/>
  <c r="G2961" i="3"/>
  <c r="G2962" i="3"/>
  <c r="G2963" i="3"/>
  <c r="G2964" i="3"/>
  <c r="G2965" i="3"/>
  <c r="G2966" i="3"/>
  <c r="G2967" i="3"/>
  <c r="G2968" i="3"/>
  <c r="G2969" i="3"/>
  <c r="G2970" i="3"/>
  <c r="G2971" i="3"/>
  <c r="G2972" i="3"/>
  <c r="G2973" i="3"/>
  <c r="G2974" i="3"/>
  <c r="G2975" i="3"/>
  <c r="G2976" i="3"/>
  <c r="G2977" i="3"/>
  <c r="G2978" i="3"/>
  <c r="G2979" i="3"/>
  <c r="G2980" i="3"/>
  <c r="G2981" i="3"/>
  <c r="G2982" i="3"/>
  <c r="G2983" i="3"/>
  <c r="G2984" i="3"/>
  <c r="G2985" i="3"/>
  <c r="G2986" i="3"/>
  <c r="G2987" i="3"/>
  <c r="G2933" i="3"/>
  <c r="G2934" i="3"/>
  <c r="G2935" i="3"/>
  <c r="G2936" i="3"/>
  <c r="G2937" i="3"/>
  <c r="G2938" i="3"/>
  <c r="G2939" i="3"/>
  <c r="G2940" i="3"/>
  <c r="G2941" i="3"/>
  <c r="G2942" i="3"/>
  <c r="G2943" i="3"/>
  <c r="G2944" i="3"/>
  <c r="G2945" i="3"/>
  <c r="G2946" i="3"/>
  <c r="G2947" i="3"/>
  <c r="G2948" i="3"/>
  <c r="G2949" i="3"/>
  <c r="G2950" i="3"/>
  <c r="G2951" i="3"/>
  <c r="G2952" i="3"/>
  <c r="G2853" i="3"/>
  <c r="G2854" i="3"/>
  <c r="G2855" i="3"/>
  <c r="G2856" i="3"/>
  <c r="G2857" i="3"/>
  <c r="G2858" i="3"/>
  <c r="G2859" i="3"/>
  <c r="G2860" i="3"/>
  <c r="G2861" i="3"/>
  <c r="G2862" i="3"/>
  <c r="G2863" i="3"/>
  <c r="G2864" i="3"/>
  <c r="G2865" i="3"/>
  <c r="G2866" i="3"/>
  <c r="G2867" i="3"/>
  <c r="G2868" i="3"/>
  <c r="G2869" i="3"/>
  <c r="G2870" i="3"/>
  <c r="G2871" i="3"/>
  <c r="G2872" i="3"/>
  <c r="G2873" i="3"/>
  <c r="G2874" i="3"/>
  <c r="G2875" i="3"/>
  <c r="G2876" i="3"/>
  <c r="G2877" i="3"/>
  <c r="G2878" i="3"/>
  <c r="G2879" i="3"/>
  <c r="G2880" i="3"/>
  <c r="G2881" i="3"/>
  <c r="G2882" i="3"/>
  <c r="G2883" i="3"/>
  <c r="G2884" i="3"/>
  <c r="G2885" i="3"/>
  <c r="G2886" i="3"/>
  <c r="G2887" i="3"/>
  <c r="G2888" i="3"/>
  <c r="G2889" i="3"/>
  <c r="G2890" i="3"/>
  <c r="G2891" i="3"/>
  <c r="G2892" i="3"/>
  <c r="G2893" i="3"/>
  <c r="G2894" i="3"/>
  <c r="G2895" i="3"/>
  <c r="G2896" i="3"/>
  <c r="G2897" i="3"/>
  <c r="G2898" i="3"/>
  <c r="G2899" i="3"/>
  <c r="G2900" i="3"/>
  <c r="G2901" i="3"/>
  <c r="G2902" i="3"/>
  <c r="G2903" i="3"/>
  <c r="G2904" i="3"/>
  <c r="G2905" i="3"/>
  <c r="G2906" i="3"/>
  <c r="G2907" i="3"/>
  <c r="G2908" i="3"/>
  <c r="G2909" i="3"/>
  <c r="G2910" i="3"/>
  <c r="G2911" i="3"/>
  <c r="G2912" i="3"/>
  <c r="G2913" i="3"/>
  <c r="G2914" i="3"/>
  <c r="G2915" i="3"/>
  <c r="G2916" i="3"/>
  <c r="G2917" i="3"/>
  <c r="G2918" i="3"/>
  <c r="G2919" i="3"/>
  <c r="G2920" i="3"/>
  <c r="G2921" i="3"/>
  <c r="G2922" i="3"/>
  <c r="G2923" i="3"/>
  <c r="G2924" i="3"/>
  <c r="G2925" i="3"/>
  <c r="G2926" i="3"/>
  <c r="G2927" i="3"/>
  <c r="G2928" i="3"/>
  <c r="G2929" i="3"/>
  <c r="G2930" i="3"/>
  <c r="G2931" i="3"/>
  <c r="G2932" i="3"/>
  <c r="G2808" i="3"/>
  <c r="G2809" i="3"/>
  <c r="G2810" i="3"/>
  <c r="G2811" i="3"/>
  <c r="G2812" i="3"/>
  <c r="G2813" i="3"/>
  <c r="G2814" i="3"/>
  <c r="G2815" i="3"/>
  <c r="G2816" i="3"/>
  <c r="G2817" i="3"/>
  <c r="G2818" i="3"/>
  <c r="G2819" i="3"/>
  <c r="G2820" i="3"/>
  <c r="G2821" i="3"/>
  <c r="G2822" i="3"/>
  <c r="G2823" i="3"/>
  <c r="G2824" i="3"/>
  <c r="G2825" i="3"/>
  <c r="G2826" i="3"/>
  <c r="G2827" i="3"/>
  <c r="G2828" i="3"/>
  <c r="G2829" i="3"/>
  <c r="G2830" i="3"/>
  <c r="G2831" i="3"/>
  <c r="G2832" i="3"/>
  <c r="G2833" i="3"/>
  <c r="G2834" i="3"/>
  <c r="G2835" i="3"/>
  <c r="G2836" i="3"/>
  <c r="G2837" i="3"/>
  <c r="G2838" i="3"/>
  <c r="G2839" i="3"/>
  <c r="G2840" i="3"/>
  <c r="G2841" i="3"/>
  <c r="G2842" i="3"/>
  <c r="G2843" i="3"/>
  <c r="G2844" i="3"/>
  <c r="G2845" i="3"/>
  <c r="G2846" i="3"/>
  <c r="G2847" i="3"/>
  <c r="G2848" i="3"/>
  <c r="G2849" i="3"/>
  <c r="G2850" i="3"/>
  <c r="G2851" i="3"/>
  <c r="G2357" i="3"/>
  <c r="G2358" i="3"/>
  <c r="G2359" i="3"/>
  <c r="G2360" i="3"/>
  <c r="G2361" i="3"/>
  <c r="G2362" i="3"/>
  <c r="G2363" i="3"/>
  <c r="G2364" i="3"/>
  <c r="G2365" i="3"/>
  <c r="G2366" i="3"/>
  <c r="G2367" i="3"/>
  <c r="G2368" i="3"/>
  <c r="G2369" i="3"/>
  <c r="G2370" i="3"/>
  <c r="G2371" i="3"/>
  <c r="G2372" i="3"/>
  <c r="G2373" i="3"/>
  <c r="G2374" i="3"/>
  <c r="G2375" i="3"/>
  <c r="G2376" i="3"/>
  <c r="G2377" i="3"/>
  <c r="G2378" i="3"/>
  <c r="G2379" i="3"/>
  <c r="G2380" i="3"/>
  <c r="G2381" i="3"/>
  <c r="G2382" i="3"/>
  <c r="G2383" i="3"/>
  <c r="G2384" i="3"/>
  <c r="G2385" i="3"/>
  <c r="G2386" i="3"/>
  <c r="G2387" i="3"/>
  <c r="G2388" i="3"/>
  <c r="G2389" i="3"/>
  <c r="G2390" i="3"/>
  <c r="G2391" i="3"/>
  <c r="G2392" i="3"/>
  <c r="G2393" i="3"/>
  <c r="G2394" i="3"/>
  <c r="G2395" i="3"/>
  <c r="G2396" i="3"/>
  <c r="G2397" i="3"/>
  <c r="G2398" i="3"/>
  <c r="G2399" i="3"/>
  <c r="G2400" i="3"/>
  <c r="G2401" i="3"/>
  <c r="G2402" i="3"/>
  <c r="G2403" i="3"/>
  <c r="G2404" i="3"/>
  <c r="G2405" i="3"/>
  <c r="G2406" i="3"/>
  <c r="G2407" i="3"/>
  <c r="G2408" i="3"/>
  <c r="G2409" i="3"/>
  <c r="G2410" i="3"/>
  <c r="G2411" i="3"/>
  <c r="G2412" i="3"/>
  <c r="G2413" i="3"/>
  <c r="G2414" i="3"/>
  <c r="G2415" i="3"/>
  <c r="G2416" i="3"/>
  <c r="G2417" i="3"/>
  <c r="G2418" i="3"/>
  <c r="G2419" i="3"/>
  <c r="G2420" i="3"/>
  <c r="G2421" i="3"/>
  <c r="G2422" i="3"/>
  <c r="G2423" i="3"/>
  <c r="G2424" i="3"/>
  <c r="G2425" i="3"/>
  <c r="G2426" i="3"/>
  <c r="G2427" i="3"/>
  <c r="G2428" i="3"/>
  <c r="G2429" i="3"/>
  <c r="G2430" i="3"/>
  <c r="G2431" i="3"/>
  <c r="G2432" i="3"/>
  <c r="G2433" i="3"/>
  <c r="G2434" i="3"/>
  <c r="G2435" i="3"/>
  <c r="G2436" i="3"/>
  <c r="G2437" i="3"/>
  <c r="G2438" i="3"/>
  <c r="G2439" i="3"/>
  <c r="G2440" i="3"/>
  <c r="G2441" i="3"/>
  <c r="G2442" i="3"/>
  <c r="G2443" i="3"/>
  <c r="G2444" i="3"/>
  <c r="G2445" i="3"/>
  <c r="G2446" i="3"/>
  <c r="G2447" i="3"/>
  <c r="G2448" i="3"/>
  <c r="G2449" i="3"/>
  <c r="G2450" i="3"/>
  <c r="G2451" i="3"/>
  <c r="G2452" i="3"/>
  <c r="G2453" i="3"/>
  <c r="G2454" i="3"/>
  <c r="G2455" i="3"/>
  <c r="G2456" i="3"/>
  <c r="G2457" i="3"/>
  <c r="G2458" i="3"/>
  <c r="G2459" i="3"/>
  <c r="G2460" i="3"/>
  <c r="G2461" i="3"/>
  <c r="G2462" i="3"/>
  <c r="G2463" i="3"/>
  <c r="G2464" i="3"/>
  <c r="G2465" i="3"/>
  <c r="G2466" i="3"/>
  <c r="G2467" i="3"/>
  <c r="G2468" i="3"/>
  <c r="G2469" i="3"/>
  <c r="G2470" i="3"/>
  <c r="G2471" i="3"/>
  <c r="G2472" i="3"/>
  <c r="G2473" i="3"/>
  <c r="G2474" i="3"/>
  <c r="G2475" i="3"/>
  <c r="G2476" i="3"/>
  <c r="G2477" i="3"/>
  <c r="G2478" i="3"/>
  <c r="G2479" i="3"/>
  <c r="G2480" i="3"/>
  <c r="G2481" i="3"/>
  <c r="G2482" i="3"/>
  <c r="G2483" i="3"/>
  <c r="G2484" i="3"/>
  <c r="G2485" i="3"/>
  <c r="G2486" i="3"/>
  <c r="G2487" i="3"/>
  <c r="G2488" i="3"/>
  <c r="G2489" i="3"/>
  <c r="G2490" i="3"/>
  <c r="G2491" i="3"/>
  <c r="G2492" i="3"/>
  <c r="G2493" i="3"/>
  <c r="G2494" i="3"/>
  <c r="G2495" i="3"/>
  <c r="G2496" i="3"/>
  <c r="G2497" i="3"/>
  <c r="G2498" i="3"/>
  <c r="G2499" i="3"/>
  <c r="G2500" i="3"/>
  <c r="G2501" i="3"/>
  <c r="G2502" i="3"/>
  <c r="G2503" i="3"/>
  <c r="G2504" i="3"/>
  <c r="G2505" i="3"/>
  <c r="G2506" i="3"/>
  <c r="G2507" i="3"/>
  <c r="G2508" i="3"/>
  <c r="G2509" i="3"/>
  <c r="G2510" i="3"/>
  <c r="G2511" i="3"/>
  <c r="G2512" i="3"/>
  <c r="G2513" i="3"/>
  <c r="G2514" i="3"/>
  <c r="G2515" i="3"/>
  <c r="G2516" i="3"/>
  <c r="G2517" i="3"/>
  <c r="G2518" i="3"/>
  <c r="G2519" i="3"/>
  <c r="G2520" i="3"/>
  <c r="G2521" i="3"/>
  <c r="G2522" i="3"/>
  <c r="G2523" i="3"/>
  <c r="G2524" i="3"/>
  <c r="G2525" i="3"/>
  <c r="G2526" i="3"/>
  <c r="G2527" i="3"/>
  <c r="G2528" i="3"/>
  <c r="G2529" i="3"/>
  <c r="G2530" i="3"/>
  <c r="G2316" i="3" l="1"/>
  <c r="G2317" i="3"/>
  <c r="G2318" i="3"/>
  <c r="G2319" i="3"/>
  <c r="G2320" i="3"/>
  <c r="G2321" i="3"/>
  <c r="G2322" i="3"/>
  <c r="G2323" i="3"/>
  <c r="G2324" i="3"/>
  <c r="G2325" i="3"/>
  <c r="G2326" i="3"/>
  <c r="G2327" i="3"/>
  <c r="G2328" i="3"/>
  <c r="G2329" i="3"/>
  <c r="G2330" i="3"/>
  <c r="G2331" i="3"/>
  <c r="G2332" i="3"/>
  <c r="G2333" i="3"/>
  <c r="G2334" i="3"/>
  <c r="G2335" i="3"/>
  <c r="G2336" i="3"/>
  <c r="G2337" i="3"/>
  <c r="G2338" i="3"/>
  <c r="G2339" i="3"/>
  <c r="G2340" i="3"/>
  <c r="G2341" i="3"/>
  <c r="G2342" i="3"/>
  <c r="G2343" i="3"/>
  <c r="G2344" i="3"/>
  <c r="G2345" i="3"/>
  <c r="G2346" i="3"/>
  <c r="G2347" i="3"/>
  <c r="G2348" i="3"/>
  <c r="G2349" i="3"/>
  <c r="G2350" i="3"/>
  <c r="G2351" i="3"/>
  <c r="G2352" i="3"/>
  <c r="G2353" i="3"/>
  <c r="G2354" i="3"/>
  <c r="G2355" i="3"/>
  <c r="G2291" i="3"/>
  <c r="G2292" i="3"/>
  <c r="G2293" i="3"/>
  <c r="G2294" i="3"/>
  <c r="G2295" i="3"/>
  <c r="G2296" i="3"/>
  <c r="G2297" i="3"/>
  <c r="G2298" i="3"/>
  <c r="G2299" i="3"/>
  <c r="G2300" i="3"/>
  <c r="G2301" i="3"/>
  <c r="G2302" i="3"/>
  <c r="G2303" i="3"/>
  <c r="G2304" i="3"/>
  <c r="G2305" i="3"/>
  <c r="G2306" i="3"/>
  <c r="G2307" i="3"/>
  <c r="G2266" i="3"/>
  <c r="G2267" i="3"/>
  <c r="G2268" i="3"/>
  <c r="G2269" i="3"/>
  <c r="G2270" i="3"/>
  <c r="G2271" i="3"/>
  <c r="G2272" i="3"/>
  <c r="G2273" i="3"/>
  <c r="G2274" i="3"/>
  <c r="G2275" i="3"/>
  <c r="G2276" i="3"/>
  <c r="G2277" i="3"/>
  <c r="G2278" i="3"/>
  <c r="G2279" i="3"/>
  <c r="G2280" i="3"/>
  <c r="G2281" i="3"/>
  <c r="G2282" i="3"/>
  <c r="G2283" i="3"/>
  <c r="G2284" i="3"/>
  <c r="G2285" i="3"/>
  <c r="G2286" i="3"/>
  <c r="G2287" i="3"/>
  <c r="G2288" i="3"/>
  <c r="G2289" i="3"/>
  <c r="G2290" i="3"/>
  <c r="G2308" i="3"/>
  <c r="G2309" i="3"/>
  <c r="G2310" i="3"/>
  <c r="G2311" i="3"/>
  <c r="G2312" i="3"/>
  <c r="G2313" i="3"/>
  <c r="G2314" i="3"/>
  <c r="G2356" i="3"/>
  <c r="S16" i="1" l="1"/>
  <c r="M64" i="11" l="1"/>
  <c r="X64" i="11" s="1"/>
  <c r="M21" i="11"/>
  <c r="X21" i="11" s="1"/>
  <c r="R21" i="14" s="1"/>
  <c r="M56" i="11"/>
  <c r="X56" i="11" s="1"/>
  <c r="M29" i="11"/>
  <c r="X29" i="11" s="1"/>
  <c r="M30" i="11"/>
  <c r="X30" i="11" s="1"/>
  <c r="R30" i="14" s="1"/>
  <c r="M26" i="11"/>
  <c r="X26" i="11" s="1"/>
  <c r="R26" i="14" s="1"/>
  <c r="M42" i="11"/>
  <c r="X42" i="11" s="1"/>
  <c r="M23" i="11"/>
  <c r="X23" i="11" s="1"/>
  <c r="R23" i="14" s="1"/>
  <c r="M66" i="11"/>
  <c r="X66" i="11" s="1"/>
  <c r="M27" i="11"/>
  <c r="X27" i="11" s="1"/>
  <c r="R27" i="14" s="1"/>
  <c r="M60" i="11"/>
  <c r="X60" i="11" s="1"/>
  <c r="M33" i="11"/>
  <c r="X33" i="11" s="1"/>
  <c r="M43" i="11"/>
  <c r="X43" i="11" s="1"/>
  <c r="M32" i="11"/>
  <c r="X32" i="11" s="1"/>
  <c r="R32" i="14" s="1"/>
  <c r="M57" i="11"/>
  <c r="X57" i="11" s="1"/>
  <c r="M58" i="11"/>
  <c r="X58" i="11" s="1"/>
  <c r="M39" i="11"/>
  <c r="X39" i="11" s="1"/>
  <c r="M25" i="11"/>
  <c r="X25" i="11" s="1"/>
  <c r="R25" i="14" s="1"/>
  <c r="M35" i="11"/>
  <c r="X35" i="11" s="1"/>
  <c r="M59" i="11"/>
  <c r="X59" i="11" s="1"/>
  <c r="M37" i="11"/>
  <c r="X37" i="11" s="1"/>
  <c r="M34" i="11"/>
  <c r="X34" i="11" s="1"/>
  <c r="M61" i="11"/>
  <c r="X61" i="11" s="1"/>
  <c r="M31" i="11"/>
  <c r="X31" i="11" s="1"/>
  <c r="M22" i="11"/>
  <c r="X22" i="11" s="1"/>
  <c r="R22" i="14" s="1"/>
  <c r="M63" i="11"/>
  <c r="X63" i="11" s="1"/>
  <c r="M41" i="11"/>
  <c r="X41" i="11" s="1"/>
  <c r="M36" i="11"/>
  <c r="X36" i="11" s="1"/>
  <c r="M28" i="11"/>
  <c r="X28" i="11" s="1"/>
  <c r="R28" i="14" s="1"/>
  <c r="M62" i="11"/>
  <c r="X62" i="11" s="1"/>
  <c r="M24" i="11"/>
  <c r="X24" i="11" s="1"/>
  <c r="R24" i="14" s="1"/>
  <c r="M40" i="11"/>
  <c r="X40" i="11" s="1"/>
  <c r="M38" i="11"/>
  <c r="X38" i="11" s="1"/>
  <c r="X19" i="11"/>
  <c r="R19" i="14" s="1"/>
  <c r="M65" i="11"/>
  <c r="X65" i="11" s="1"/>
  <c r="M20" i="11"/>
  <c r="X20" i="11" s="1"/>
  <c r="R20" i="14" s="1"/>
  <c r="M44" i="11"/>
  <c r="X44" i="11" s="1"/>
  <c r="S15" i="1"/>
  <c r="S14" i="1"/>
  <c r="S13" i="1"/>
  <c r="D28" i="11" l="1"/>
  <c r="D36" i="11"/>
  <c r="D44" i="11"/>
  <c r="D63" i="11"/>
  <c r="D26" i="11"/>
  <c r="D35" i="11"/>
  <c r="D62" i="11"/>
  <c r="U62" i="11" s="1"/>
  <c r="O62" i="14" s="1"/>
  <c r="D29" i="11"/>
  <c r="D37" i="11"/>
  <c r="D56" i="11"/>
  <c r="U56" i="11" s="1"/>
  <c r="O56" i="14" s="1"/>
  <c r="D64" i="11"/>
  <c r="U64" i="11" s="1"/>
  <c r="O64" i="14" s="1"/>
  <c r="D34" i="11"/>
  <c r="D30" i="11"/>
  <c r="D38" i="11"/>
  <c r="U38" i="11" s="1"/>
  <c r="D57" i="11"/>
  <c r="U57" i="11" s="1"/>
  <c r="O57" i="14" s="1"/>
  <c r="D65" i="11"/>
  <c r="U65" i="11" s="1"/>
  <c r="O65" i="14" s="1"/>
  <c r="D42" i="11"/>
  <c r="D23" i="11"/>
  <c r="D31" i="11"/>
  <c r="U31" i="11" s="1"/>
  <c r="D39" i="11"/>
  <c r="U39" i="11" s="1"/>
  <c r="D58" i="11"/>
  <c r="U58" i="11" s="1"/>
  <c r="D66" i="11"/>
  <c r="U66" i="11" s="1"/>
  <c r="D61" i="11"/>
  <c r="U61" i="11" s="1"/>
  <c r="O61" i="14" s="1"/>
  <c r="D24" i="11"/>
  <c r="D32" i="11"/>
  <c r="D40" i="11"/>
  <c r="U40" i="11" s="1"/>
  <c r="D59" i="11"/>
  <c r="U59" i="11" s="1"/>
  <c r="D27" i="11"/>
  <c r="D43" i="11"/>
  <c r="U43" i="11" s="1"/>
  <c r="D25" i="11"/>
  <c r="U25" i="11" s="1"/>
  <c r="D33" i="11"/>
  <c r="D41" i="11"/>
  <c r="U41" i="11" s="1"/>
  <c r="D60" i="11"/>
  <c r="U60" i="11" s="1"/>
  <c r="D22" i="11"/>
  <c r="U22" i="11" s="1"/>
  <c r="Y27" i="11"/>
  <c r="S27" i="14" s="1"/>
  <c r="Y42" i="11"/>
  <c r="S42" i="14" s="1"/>
  <c r="Y64" i="11"/>
  <c r="S64" i="14" s="1"/>
  <c r="Y20" i="11"/>
  <c r="S20" i="14" s="1"/>
  <c r="Y41" i="11"/>
  <c r="S41" i="14" s="1"/>
  <c r="Y40" i="11"/>
  <c r="S40" i="14" s="1"/>
  <c r="G1739" i="3"/>
  <c r="G1740" i="3"/>
  <c r="G1741" i="3"/>
  <c r="G1742" i="3"/>
  <c r="G1743" i="3"/>
  <c r="G1744" i="3"/>
  <c r="G1745" i="3"/>
  <c r="G1746" i="3"/>
  <c r="G1747" i="3"/>
  <c r="G1748" i="3"/>
  <c r="G1729" i="3"/>
  <c r="G1730" i="3"/>
  <c r="G1731" i="3"/>
  <c r="G1732" i="3"/>
  <c r="G1733" i="3"/>
  <c r="G1734" i="3"/>
  <c r="G1735" i="3"/>
  <c r="G1736" i="3"/>
  <c r="G1737" i="3"/>
  <c r="G1738" i="3"/>
  <c r="G1714" i="3"/>
  <c r="G1715" i="3"/>
  <c r="G1716" i="3"/>
  <c r="G1717" i="3"/>
  <c r="G1718" i="3"/>
  <c r="G1719" i="3"/>
  <c r="G1720" i="3"/>
  <c r="G1721" i="3"/>
  <c r="G1722" i="3"/>
  <c r="G1723" i="3"/>
  <c r="G1724" i="3"/>
  <c r="G1725" i="3"/>
  <c r="G1726" i="3"/>
  <c r="G1727"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G1002" i="3"/>
  <c r="G1003" i="3"/>
  <c r="G1004" i="3"/>
  <c r="G1005" i="3"/>
  <c r="G1006" i="3"/>
  <c r="G1007" i="3"/>
  <c r="G1008" i="3"/>
  <c r="G1009" i="3"/>
  <c r="G1010" i="3"/>
  <c r="G1011" i="3"/>
  <c r="G1012" i="3"/>
  <c r="G1013" i="3"/>
  <c r="G1014" i="3"/>
  <c r="G1015" i="3"/>
  <c r="G1016" i="3"/>
  <c r="G1017" i="3"/>
  <c r="G1018" i="3"/>
  <c r="G1019" i="3"/>
  <c r="G1020" i="3"/>
  <c r="G1021" i="3"/>
  <c r="G1022" i="3"/>
  <c r="G1023" i="3"/>
  <c r="G1024" i="3"/>
  <c r="G1025" i="3"/>
  <c r="G1026" i="3"/>
  <c r="G1027" i="3"/>
  <c r="G1028" i="3"/>
  <c r="G1029" i="3"/>
  <c r="G1030" i="3"/>
  <c r="G1031" i="3"/>
  <c r="G1032" i="3"/>
  <c r="G1033" i="3"/>
  <c r="G1034" i="3"/>
  <c r="G1035" i="3"/>
  <c r="G1036" i="3"/>
  <c r="G1037" i="3"/>
  <c r="G1038" i="3"/>
  <c r="G1039" i="3"/>
  <c r="G1040" i="3"/>
  <c r="G1041" i="3"/>
  <c r="G1042" i="3"/>
  <c r="G1043" i="3"/>
  <c r="G1044" i="3"/>
  <c r="G1045" i="3"/>
  <c r="G1046" i="3"/>
  <c r="G1047" i="3"/>
  <c r="G1048" i="3"/>
  <c r="G1049" i="3"/>
  <c r="G1050" i="3"/>
  <c r="G1051" i="3"/>
  <c r="G1052" i="3"/>
  <c r="G1053" i="3"/>
  <c r="G1054" i="3"/>
  <c r="G1055" i="3"/>
  <c r="G1056" i="3"/>
  <c r="G1057" i="3"/>
  <c r="G1058" i="3"/>
  <c r="G1059" i="3"/>
  <c r="G1060" i="3"/>
  <c r="G1061" i="3"/>
  <c r="G1062" i="3"/>
  <c r="G1063" i="3"/>
  <c r="G1064" i="3"/>
  <c r="G1065" i="3"/>
  <c r="G1066" i="3"/>
  <c r="G1067" i="3"/>
  <c r="G1068" i="3"/>
  <c r="G1069" i="3"/>
  <c r="G1070" i="3"/>
  <c r="G1071" i="3"/>
  <c r="G1072" i="3"/>
  <c r="G1073" i="3"/>
  <c r="G1074" i="3"/>
  <c r="G1075" i="3"/>
  <c r="G1076" i="3"/>
  <c r="G1077" i="3"/>
  <c r="G1078" i="3"/>
  <c r="G1079" i="3"/>
  <c r="G1080" i="3"/>
  <c r="G1081" i="3"/>
  <c r="G1082" i="3"/>
  <c r="G1083" i="3"/>
  <c r="G1084" i="3"/>
  <c r="G1085" i="3"/>
  <c r="G1086" i="3"/>
  <c r="G1087" i="3"/>
  <c r="G1088" i="3"/>
  <c r="G1089" i="3"/>
  <c r="G1090" i="3"/>
  <c r="G1091" i="3"/>
  <c r="G1092" i="3"/>
  <c r="G1093" i="3"/>
  <c r="G1094" i="3"/>
  <c r="G1095" i="3"/>
  <c r="G1096" i="3"/>
  <c r="G1097" i="3"/>
  <c r="G1098" i="3"/>
  <c r="G1099" i="3"/>
  <c r="G1100" i="3"/>
  <c r="G1101" i="3"/>
  <c r="G1102" i="3"/>
  <c r="G1103" i="3"/>
  <c r="G1104" i="3"/>
  <c r="G1105"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U63" i="11" l="1"/>
  <c r="U33" i="11"/>
  <c r="V33" i="11" s="1"/>
  <c r="P33" i="14" s="1"/>
  <c r="U35" i="11"/>
  <c r="V35" i="11" s="1"/>
  <c r="U30" i="11"/>
  <c r="V30" i="11" s="1"/>
  <c r="P30" i="14" s="1"/>
  <c r="U26" i="11"/>
  <c r="O26" i="14" s="1"/>
  <c r="U27" i="11"/>
  <c r="V27" i="11" s="1"/>
  <c r="P27" i="14" s="1"/>
  <c r="U34" i="11"/>
  <c r="V34" i="11" s="1"/>
  <c r="U44" i="11"/>
  <c r="U24" i="11"/>
  <c r="O24" i="14" s="1"/>
  <c r="U23" i="11"/>
  <c r="V23" i="11" s="1"/>
  <c r="U36" i="11"/>
  <c r="V36" i="11" s="1"/>
  <c r="U29" i="11"/>
  <c r="V29" i="11" s="1"/>
  <c r="P29" i="14" s="1"/>
  <c r="U32" i="11"/>
  <c r="V32" i="11" s="1"/>
  <c r="P32" i="14" s="1"/>
  <c r="U42" i="11"/>
  <c r="V42" i="11" s="1"/>
  <c r="U37" i="11"/>
  <c r="V37" i="11" s="1"/>
  <c r="U28" i="11"/>
  <c r="V28" i="11" s="1"/>
  <c r="P28" i="14" s="1"/>
  <c r="V64" i="11"/>
  <c r="P64" i="14" s="1"/>
  <c r="V60" i="11"/>
  <c r="P60" i="14" s="1"/>
  <c r="V41" i="11"/>
  <c r="O41" i="14"/>
  <c r="V65" i="11"/>
  <c r="P65" i="14" s="1"/>
  <c r="V61" i="11"/>
  <c r="P61" i="14" s="1"/>
  <c r="V57" i="11"/>
  <c r="P57" i="14" s="1"/>
  <c r="V62" i="11"/>
  <c r="P62" i="14" s="1"/>
  <c r="V25" i="11"/>
  <c r="P25" i="14" s="1"/>
  <c r="O25" i="14"/>
  <c r="V66" i="11"/>
  <c r="P66" i="14" s="1"/>
  <c r="O66" i="14"/>
  <c r="V38" i="11"/>
  <c r="O38" i="14"/>
  <c r="V43" i="11"/>
  <c r="P43" i="14" s="1"/>
  <c r="V58" i="11"/>
  <c r="P58" i="14" s="1"/>
  <c r="V59" i="11"/>
  <c r="P59" i="14" s="1"/>
  <c r="V31" i="11"/>
  <c r="P31" i="14" s="1"/>
  <c r="O31" i="14"/>
  <c r="V40" i="11"/>
  <c r="O40" i="14"/>
  <c r="V56" i="11"/>
  <c r="P56" i="14" s="1"/>
  <c r="O39" i="14"/>
  <c r="V39" i="11"/>
  <c r="V22" i="11"/>
  <c r="P22" i="14" s="1"/>
  <c r="O22" i="14"/>
  <c r="Y19" i="11"/>
  <c r="Y60" i="11"/>
  <c r="S60" i="14" s="1"/>
  <c r="Y32" i="11"/>
  <c r="S32" i="14" s="1"/>
  <c r="Y39" i="11"/>
  <c r="S39" i="14" s="1"/>
  <c r="Y58" i="11"/>
  <c r="S58" i="14" s="1"/>
  <c r="Y35" i="11"/>
  <c r="S35" i="14" s="1"/>
  <c r="Y59" i="11"/>
  <c r="S59" i="14" s="1"/>
  <c r="Y29" i="11"/>
  <c r="S29" i="14" s="1"/>
  <c r="Y36" i="11"/>
  <c r="S36" i="14" s="1"/>
  <c r="Y33" i="11"/>
  <c r="S33" i="14" s="1"/>
  <c r="Y34" i="11"/>
  <c r="S34" i="14" s="1"/>
  <c r="Y21" i="11"/>
  <c r="S21" i="14" s="1"/>
  <c r="Y66" i="11"/>
  <c r="S66" i="14" s="1"/>
  <c r="Y25" i="11"/>
  <c r="S25" i="14" s="1"/>
  <c r="Y56" i="11"/>
  <c r="S56" i="14" s="1"/>
  <c r="Y65" i="11"/>
  <c r="S65" i="14" s="1"/>
  <c r="Y62" i="11"/>
  <c r="S62" i="14" s="1"/>
  <c r="Y30" i="11"/>
  <c r="S30" i="14" s="1"/>
  <c r="Y38" i="11"/>
  <c r="S38" i="14" s="1"/>
  <c r="Y61" i="11"/>
  <c r="S61" i="14" s="1"/>
  <c r="Y44" i="11"/>
  <c r="S44" i="14" s="1"/>
  <c r="Y37" i="11"/>
  <c r="S37" i="14" s="1"/>
  <c r="Y28" i="11"/>
  <c r="S28" i="14" s="1"/>
  <c r="Y31" i="11"/>
  <c r="S31" i="14" s="1"/>
  <c r="Y43" i="11"/>
  <c r="S43" i="14" s="1"/>
  <c r="Y22" i="11"/>
  <c r="S22" i="14" s="1"/>
  <c r="Y57" i="11"/>
  <c r="S57" i="14" s="1"/>
  <c r="Y63" i="11"/>
  <c r="S63" i="14" s="1"/>
  <c r="G1396" i="3"/>
  <c r="G1397" i="3"/>
  <c r="G1389" i="3"/>
  <c r="G1390" i="3"/>
  <c r="G1391" i="3"/>
  <c r="G1392" i="3"/>
  <c r="G1393" i="3"/>
  <c r="G1394" i="3"/>
  <c r="G1395" i="3"/>
  <c r="G1388" i="3"/>
  <c r="F3382" i="3"/>
  <c r="F3383" i="3"/>
  <c r="F3384" i="3"/>
  <c r="F3385" i="3"/>
  <c r="F3386" i="3"/>
  <c r="F3381" i="3"/>
  <c r="V63" i="11" l="1"/>
  <c r="P63" i="14" s="1"/>
  <c r="O63" i="14"/>
  <c r="O37" i="14"/>
  <c r="O36" i="14"/>
  <c r="O34" i="14"/>
  <c r="O35" i="14"/>
  <c r="O33" i="14"/>
  <c r="O28" i="14"/>
  <c r="O30" i="14"/>
  <c r="V44" i="11"/>
  <c r="P44" i="14" s="1"/>
  <c r="O44" i="14"/>
  <c r="P35" i="14"/>
  <c r="P41" i="14"/>
  <c r="P36" i="14"/>
  <c r="P38" i="14"/>
  <c r="P37" i="14"/>
  <c r="P34" i="14"/>
  <c r="P40" i="14"/>
  <c r="P42" i="14"/>
  <c r="P39" i="14"/>
  <c r="O32" i="14"/>
  <c r="O29" i="14"/>
  <c r="O27" i="14"/>
  <c r="O23" i="14"/>
  <c r="Y23" i="11"/>
  <c r="S23" i="14" s="1"/>
  <c r="P23" i="14"/>
  <c r="J9" i="1"/>
  <c r="M9" i="1" s="1"/>
  <c r="D21" i="11"/>
  <c r="U21" i="11" s="1"/>
  <c r="F3107" i="3"/>
  <c r="F3108" i="3"/>
  <c r="F3109" i="3"/>
  <c r="F3110" i="3"/>
  <c r="F3111" i="3"/>
  <c r="F3112" i="3"/>
  <c r="F3113" i="3"/>
  <c r="F3114" i="3"/>
  <c r="F3115" i="3"/>
  <c r="F3116" i="3"/>
  <c r="F3117" i="3"/>
  <c r="F3118" i="3"/>
  <c r="F3119" i="3"/>
  <c r="F3120" i="3"/>
  <c r="F3121" i="3"/>
  <c r="F3122" i="3"/>
  <c r="F3123" i="3"/>
  <c r="F3124" i="3"/>
  <c r="F3125" i="3"/>
  <c r="F3126" i="3"/>
  <c r="F3127" i="3"/>
  <c r="F3128" i="3"/>
  <c r="F3129" i="3"/>
  <c r="F3130" i="3"/>
  <c r="F3131" i="3"/>
  <c r="F3132" i="3"/>
  <c r="F3133" i="3"/>
  <c r="F3134" i="3"/>
  <c r="F3135" i="3"/>
  <c r="F3136" i="3"/>
  <c r="F3137" i="3"/>
  <c r="F3138" i="3"/>
  <c r="F3139" i="3"/>
  <c r="F3140" i="3"/>
  <c r="F3141" i="3"/>
  <c r="F3142" i="3"/>
  <c r="F3143" i="3"/>
  <c r="F3144" i="3"/>
  <c r="F3145" i="3"/>
  <c r="F3146" i="3"/>
  <c r="F3147" i="3"/>
  <c r="F3148" i="3"/>
  <c r="F3149" i="3"/>
  <c r="F3150" i="3"/>
  <c r="F3151" i="3"/>
  <c r="F3152" i="3"/>
  <c r="F3153" i="3"/>
  <c r="F3154" i="3"/>
  <c r="F3155" i="3"/>
  <c r="F3156" i="3"/>
  <c r="F3157" i="3"/>
  <c r="F3158" i="3"/>
  <c r="F3159" i="3"/>
  <c r="F3160" i="3"/>
  <c r="F3161" i="3"/>
  <c r="F3162" i="3"/>
  <c r="F3163" i="3"/>
  <c r="F3164" i="3"/>
  <c r="F3165" i="3"/>
  <c r="F3166" i="3"/>
  <c r="F3167" i="3"/>
  <c r="F3168" i="3"/>
  <c r="F3169" i="3"/>
  <c r="F3170" i="3"/>
  <c r="F3171" i="3"/>
  <c r="F3172" i="3"/>
  <c r="F3173" i="3"/>
  <c r="F3174" i="3"/>
  <c r="F3175" i="3"/>
  <c r="F3176" i="3"/>
  <c r="F3177" i="3"/>
  <c r="F3178" i="3"/>
  <c r="F3179" i="3"/>
  <c r="F3180" i="3"/>
  <c r="F3181" i="3"/>
  <c r="F3182" i="3"/>
  <c r="F3183" i="3"/>
  <c r="F3184" i="3"/>
  <c r="F3185" i="3"/>
  <c r="F3186" i="3"/>
  <c r="F3187" i="3"/>
  <c r="F3188" i="3"/>
  <c r="F3189" i="3"/>
  <c r="F3190" i="3"/>
  <c r="F3191" i="3"/>
  <c r="F3192" i="3"/>
  <c r="F3193" i="3"/>
  <c r="F3194" i="3"/>
  <c r="F3195" i="3"/>
  <c r="F3196" i="3"/>
  <c r="F3197" i="3"/>
  <c r="F3198" i="3"/>
  <c r="F3199" i="3"/>
  <c r="F3200" i="3"/>
  <c r="F3201" i="3"/>
  <c r="F3202" i="3"/>
  <c r="F3203" i="3"/>
  <c r="F3204" i="3"/>
  <c r="F3205" i="3"/>
  <c r="F3206" i="3"/>
  <c r="F3207" i="3"/>
  <c r="F3208" i="3"/>
  <c r="F3209" i="3"/>
  <c r="F3210" i="3"/>
  <c r="F3211" i="3"/>
  <c r="F3212" i="3"/>
  <c r="F3213" i="3"/>
  <c r="F3214" i="3"/>
  <c r="F3215" i="3"/>
  <c r="F3216" i="3"/>
  <c r="F3217" i="3"/>
  <c r="F3218" i="3"/>
  <c r="F3219" i="3"/>
  <c r="F3220" i="3"/>
  <c r="F3221" i="3"/>
  <c r="F3222" i="3"/>
  <c r="F3223" i="3"/>
  <c r="F3224" i="3"/>
  <c r="F3225" i="3"/>
  <c r="F3226" i="3"/>
  <c r="F3227" i="3"/>
  <c r="F3228" i="3"/>
  <c r="F3229" i="3"/>
  <c r="F3230" i="3"/>
  <c r="F3231" i="3"/>
  <c r="F3232" i="3"/>
  <c r="F3233" i="3"/>
  <c r="F3234" i="3"/>
  <c r="F3235" i="3"/>
  <c r="F3236" i="3"/>
  <c r="F3237" i="3"/>
  <c r="F3238" i="3"/>
  <c r="F3239" i="3"/>
  <c r="F3240" i="3"/>
  <c r="F3241" i="3"/>
  <c r="F3242" i="3"/>
  <c r="F3243" i="3"/>
  <c r="F3244" i="3"/>
  <c r="F3245" i="3"/>
  <c r="F3246" i="3"/>
  <c r="F3247" i="3"/>
  <c r="F3248" i="3"/>
  <c r="F3249" i="3"/>
  <c r="F3250" i="3"/>
  <c r="F3251" i="3"/>
  <c r="F3252" i="3"/>
  <c r="F3253" i="3"/>
  <c r="F3254" i="3"/>
  <c r="F3255" i="3"/>
  <c r="F3106" i="3"/>
  <c r="G2798" i="3"/>
  <c r="G2797"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840" i="3"/>
  <c r="G890" i="3"/>
  <c r="G931" i="3"/>
  <c r="G1713" i="3"/>
  <c r="G1728" i="3"/>
  <c r="G1749" i="3"/>
  <c r="G1750" i="3"/>
  <c r="G1751" i="3"/>
  <c r="G1752" i="3"/>
  <c r="G1753" i="3"/>
  <c r="G1754" i="3"/>
  <c r="G1755" i="3"/>
  <c r="G1756" i="3"/>
  <c r="G1757" i="3"/>
  <c r="G1758" i="3"/>
  <c r="G1759" i="3"/>
  <c r="G1760" i="3"/>
  <c r="G1761" i="3"/>
  <c r="G1762" i="3"/>
  <c r="G1763" i="3"/>
  <c r="G1764" i="3"/>
  <c r="G1765" i="3"/>
  <c r="G1766" i="3"/>
  <c r="G1767" i="3"/>
  <c r="G1768" i="3"/>
  <c r="G1769" i="3"/>
  <c r="G1770" i="3"/>
  <c r="G1771" i="3"/>
  <c r="G1772" i="3"/>
  <c r="G1773" i="3"/>
  <c r="G1774" i="3"/>
  <c r="G1775" i="3"/>
  <c r="G1776" i="3"/>
  <c r="G1777" i="3"/>
  <c r="G1778" i="3"/>
  <c r="G1779" i="3"/>
  <c r="G1780" i="3"/>
  <c r="G1781" i="3"/>
  <c r="G1782" i="3"/>
  <c r="G1783" i="3"/>
  <c r="G1784" i="3"/>
  <c r="G1785" i="3"/>
  <c r="G1786" i="3"/>
  <c r="G1787" i="3"/>
  <c r="G1788" i="3"/>
  <c r="G1789" i="3"/>
  <c r="G1790" i="3"/>
  <c r="G1791" i="3"/>
  <c r="G1792" i="3"/>
  <c r="G1793" i="3"/>
  <c r="G1794" i="3"/>
  <c r="G1795" i="3"/>
  <c r="G1796" i="3"/>
  <c r="G1797" i="3"/>
  <c r="G1798" i="3"/>
  <c r="G1799" i="3"/>
  <c r="G1800" i="3"/>
  <c r="G1801" i="3"/>
  <c r="G1802" i="3"/>
  <c r="G1803" i="3"/>
  <c r="G1804" i="3"/>
  <c r="G1805" i="3"/>
  <c r="G1806" i="3"/>
  <c r="G1807" i="3"/>
  <c r="G1808" i="3"/>
  <c r="G1809" i="3"/>
  <c r="G1810" i="3"/>
  <c r="G1811" i="3"/>
  <c r="G1812" i="3"/>
  <c r="G1813" i="3"/>
  <c r="G1814" i="3"/>
  <c r="G1815" i="3"/>
  <c r="G1816" i="3"/>
  <c r="G1817" i="3"/>
  <c r="G1818" i="3"/>
  <c r="G1819" i="3"/>
  <c r="G1820" i="3"/>
  <c r="G1821" i="3"/>
  <c r="G1822" i="3"/>
  <c r="G1823" i="3"/>
  <c r="G1824" i="3"/>
  <c r="G1825" i="3"/>
  <c r="G1826" i="3"/>
  <c r="G1827" i="3"/>
  <c r="G1828" i="3"/>
  <c r="G1829" i="3"/>
  <c r="G1830" i="3"/>
  <c r="G1831" i="3"/>
  <c r="G1832" i="3"/>
  <c r="G1833" i="3"/>
  <c r="G1834" i="3"/>
  <c r="G1921" i="3"/>
  <c r="G1922" i="3"/>
  <c r="G1923" i="3"/>
  <c r="G1924" i="3"/>
  <c r="G1925" i="3"/>
  <c r="G1926" i="3"/>
  <c r="G1927" i="3"/>
  <c r="G1928" i="3"/>
  <c r="G1929" i="3"/>
  <c r="G1930" i="3"/>
  <c r="G1931" i="3"/>
  <c r="G1932" i="3"/>
  <c r="G1933" i="3"/>
  <c r="G1934" i="3"/>
  <c r="G1935" i="3"/>
  <c r="G1936" i="3"/>
  <c r="G1937" i="3"/>
  <c r="G1938" i="3"/>
  <c r="G1939" i="3"/>
  <c r="G1940" i="3"/>
  <c r="G1941" i="3"/>
  <c r="G1942" i="3"/>
  <c r="G1943" i="3"/>
  <c r="G1944" i="3"/>
  <c r="G1945" i="3"/>
  <c r="G1946" i="3"/>
  <c r="G1947" i="3"/>
  <c r="G1948" i="3"/>
  <c r="G1949" i="3"/>
  <c r="G1950" i="3"/>
  <c r="G1951" i="3"/>
  <c r="G1952" i="3"/>
  <c r="G1953" i="3"/>
  <c r="G1954" i="3"/>
  <c r="G1955" i="3"/>
  <c r="G1956" i="3"/>
  <c r="G1957" i="3"/>
  <c r="G1958" i="3"/>
  <c r="G1959" i="3"/>
  <c r="G1960" i="3"/>
  <c r="G1961" i="3"/>
  <c r="G1962" i="3"/>
  <c r="G1963" i="3"/>
  <c r="G1964" i="3"/>
  <c r="G1965" i="3"/>
  <c r="G1966" i="3"/>
  <c r="G1967" i="3"/>
  <c r="G1968" i="3"/>
  <c r="G1969" i="3"/>
  <c r="G1970" i="3"/>
  <c r="G1971" i="3"/>
  <c r="G1972" i="3"/>
  <c r="G1973" i="3"/>
  <c r="G1974" i="3"/>
  <c r="G1975" i="3"/>
  <c r="G1976" i="3"/>
  <c r="G1977" i="3"/>
  <c r="G1978" i="3"/>
  <c r="G1979" i="3"/>
  <c r="G1980" i="3"/>
  <c r="G1981" i="3"/>
  <c r="G1982" i="3"/>
  <c r="G1983" i="3"/>
  <c r="G1984" i="3"/>
  <c r="G1985" i="3"/>
  <c r="G1986" i="3"/>
  <c r="G1987" i="3"/>
  <c r="G1988" i="3"/>
  <c r="G1989" i="3"/>
  <c r="G1990" i="3"/>
  <c r="G1991" i="3"/>
  <c r="G1992" i="3"/>
  <c r="G1993" i="3"/>
  <c r="G1994" i="3"/>
  <c r="G1995" i="3"/>
  <c r="G1996" i="3"/>
  <c r="G1997" i="3"/>
  <c r="G1998" i="3"/>
  <c r="G1999" i="3"/>
  <c r="G2000" i="3"/>
  <c r="G2001" i="3"/>
  <c r="G2002" i="3"/>
  <c r="G2003" i="3"/>
  <c r="G2004" i="3"/>
  <c r="G2005" i="3"/>
  <c r="G2006" i="3"/>
  <c r="G2265" i="3"/>
  <c r="G2315" i="3"/>
  <c r="G2799" i="3"/>
  <c r="G2807" i="3"/>
  <c r="G2852" i="3"/>
  <c r="G2953" i="3"/>
  <c r="G2988" i="3"/>
  <c r="G9" i="3"/>
  <c r="D19" i="11" l="1"/>
  <c r="D20" i="11"/>
  <c r="U20" i="11" s="1"/>
  <c r="V21" i="11"/>
  <c r="P21" i="14" s="1"/>
  <c r="O21" i="14"/>
  <c r="Y24" i="11"/>
  <c r="V24" i="11"/>
  <c r="Y26" i="11"/>
  <c r="V26" i="11"/>
  <c r="R9" i="1"/>
  <c r="U9" i="1"/>
  <c r="P6" i="1"/>
  <c r="Q6" i="1" s="1"/>
  <c r="W6" i="1" s="1"/>
  <c r="V6" i="1"/>
  <c r="P10" i="1"/>
  <c r="Q10" i="1" s="1"/>
  <c r="W10" i="1" s="1"/>
  <c r="P30" i="1"/>
  <c r="Q30" i="1" s="1"/>
  <c r="W30" i="1" s="1"/>
  <c r="P27" i="1"/>
  <c r="Q27" i="1" s="1"/>
  <c r="W27" i="1" s="1"/>
  <c r="P9" i="1"/>
  <c r="Q9" i="1" s="1"/>
  <c r="W9" i="1" s="1"/>
  <c r="P33" i="1"/>
  <c r="Q33" i="1" s="1"/>
  <c r="W33" i="1" s="1"/>
  <c r="R33" i="1"/>
  <c r="P24" i="1"/>
  <c r="Q24" i="1" s="1"/>
  <c r="W24" i="1" s="1"/>
  <c r="R24" i="1"/>
  <c r="P26" i="1"/>
  <c r="Q26" i="1" s="1"/>
  <c r="W26" i="1" s="1"/>
  <c r="P8" i="1"/>
  <c r="Q8" i="1" s="1"/>
  <c r="W8" i="1" s="1"/>
  <c r="P34" i="1"/>
  <c r="Q34" i="1" s="1"/>
  <c r="W34" i="1" s="1"/>
  <c r="R34" i="1"/>
  <c r="P25" i="1"/>
  <c r="Q25" i="1" s="1"/>
  <c r="W25" i="1" s="1"/>
  <c r="R25" i="1"/>
  <c r="P29" i="1"/>
  <c r="Q29" i="1" s="1"/>
  <c r="W29" i="1" s="1"/>
  <c r="P7" i="1"/>
  <c r="Q7" i="1" s="1"/>
  <c r="W7" i="1" s="1"/>
  <c r="V7" i="1"/>
  <c r="P11" i="1"/>
  <c r="Q11" i="1" s="1"/>
  <c r="W11" i="1" s="1"/>
  <c r="P31" i="1"/>
  <c r="Q31" i="1" s="1"/>
  <c r="W31" i="1" s="1"/>
  <c r="P28" i="1"/>
  <c r="Q28" i="1" s="1"/>
  <c r="W28" i="1" s="1"/>
  <c r="P3" i="1"/>
  <c r="C6" i="5" l="1"/>
  <c r="C8" i="5"/>
  <c r="U19" i="11"/>
  <c r="V19" i="11" s="1"/>
  <c r="P19" i="14" s="1"/>
  <c r="V20" i="11"/>
  <c r="P20" i="14" s="1"/>
  <c r="O20" i="14"/>
  <c r="P26" i="14"/>
  <c r="S26" i="14"/>
  <c r="P24" i="14"/>
  <c r="S24" i="14"/>
  <c r="S19" i="14"/>
  <c r="V34" i="1"/>
  <c r="V24" i="1"/>
  <c r="N9" i="1"/>
  <c r="V9" i="1"/>
  <c r="V25" i="1"/>
  <c r="V33" i="1"/>
  <c r="N6" i="1"/>
  <c r="N7" i="1"/>
  <c r="N34" i="1"/>
  <c r="N24" i="1"/>
  <c r="N25" i="1"/>
  <c r="N33" i="1"/>
  <c r="Q3" i="1"/>
  <c r="S25" i="1"/>
  <c r="S24" i="1"/>
  <c r="S30" i="1"/>
  <c r="S28" i="1"/>
  <c r="S11" i="1"/>
  <c r="S29" i="1"/>
  <c r="S34" i="1"/>
  <c r="S26" i="1"/>
  <c r="S33" i="1"/>
  <c r="S10" i="1"/>
  <c r="S9" i="1"/>
  <c r="S27" i="1"/>
  <c r="S31" i="1"/>
  <c r="S7" i="1"/>
  <c r="S8" i="1"/>
  <c r="S6" i="1"/>
  <c r="O19" i="14" l="1"/>
  <c r="S3" i="1"/>
  <c r="W3" i="1"/>
  <c r="P20" i="1"/>
  <c r="Q20" i="1" s="1"/>
  <c r="W20" i="1" s="1"/>
  <c r="R23" i="1"/>
  <c r="P23" i="1"/>
  <c r="Q23" i="1" s="1"/>
  <c r="W23" i="1" s="1"/>
  <c r="P12" i="1"/>
  <c r="Q12" i="1" s="1"/>
  <c r="W12" i="1" s="1"/>
  <c r="R12" i="1"/>
  <c r="P21" i="1"/>
  <c r="Q21" i="1" s="1"/>
  <c r="W21" i="1" s="1"/>
  <c r="P22" i="1"/>
  <c r="Q22" i="1" s="1"/>
  <c r="W22" i="1" s="1"/>
  <c r="C7" i="5" l="1"/>
  <c r="C11" i="5" s="1"/>
  <c r="V12" i="1"/>
  <c r="V23" i="1"/>
  <c r="N23" i="1"/>
  <c r="N12" i="1"/>
  <c r="S22" i="1"/>
  <c r="S20" i="1"/>
  <c r="S21" i="1"/>
  <c r="S12" i="1"/>
  <c r="S23" i="1"/>
  <c r="C9" i="5" l="1"/>
  <c r="C16" i="5" s="1"/>
  <c r="H3" i="11" s="1"/>
  <c r="C10" i="5"/>
  <c r="C12" i="5" s="1"/>
  <c r="C14" i="5" s="1"/>
  <c r="C15" i="5" s="1"/>
  <c r="E14" i="5" l="1"/>
  <c r="C18" i="5"/>
  <c r="C19" i="5" s="1"/>
  <c r="E18" i="5"/>
  <c r="C17" i="5"/>
  <c r="C20" i="5" l="1"/>
  <c r="C22" i="5" s="1"/>
  <c r="C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Nikhil Agrawal</author>
  </authors>
  <commentList>
    <comment ref="G3254" authorId="0" shapeId="0" xr:uid="{782D5491-A29A-4A5D-8DBD-7EDC518E82BD}">
      <text>
        <r>
          <rPr>
            <b/>
            <sz val="9"/>
            <color indexed="81"/>
            <rFont val="Tahoma"/>
            <family val="2"/>
          </rPr>
          <t>Nikhil Agrawal:</t>
        </r>
        <r>
          <rPr>
            <sz val="9"/>
            <color indexed="81"/>
            <rFont val="Tahoma"/>
            <family val="2"/>
          </rPr>
          <t xml:space="preserve">
This is adjusted because T12 fixtures are not available for sale in Alberta.</t>
        </r>
      </text>
    </comment>
  </commentList>
</comments>
</file>

<file path=xl/sharedStrings.xml><?xml version="1.0" encoding="utf-8"?>
<sst xmlns="http://schemas.openxmlformats.org/spreadsheetml/2006/main" count="7759" uniqueCount="515">
  <si>
    <t>Legend</t>
  </si>
  <si>
    <t>Quick Tips:</t>
  </si>
  <si>
    <t>User Input Value</t>
  </si>
  <si>
    <t>User inputs</t>
  </si>
  <si>
    <t>NOTE: Delete to remove unwanted inputs</t>
  </si>
  <si>
    <r>
      <t xml:space="preserve">1. Each existing fixture type should be entered into its own row of the calculator (Table 2, columns A-E). The corresponding replacement fixture should also be added to the same row (Table 2, columns G-K). Each of these columns must be filled out to avoid the “input entry error” in Table 4. 
2. If the drop down menus in Table 2 do not have the right fixture type, there is a custom input table below (Table 5) which can be used. 
3. Lighting controls can be added, if they are part of the scope (Table 3 and/or 6). If controls are not part of the scope, leaves these sections blank.
</t>
    </r>
    <r>
      <rPr>
        <b/>
        <sz val="11"/>
        <color theme="1"/>
        <rFont val="Arial"/>
        <family val="2"/>
        <scheme val="minor"/>
      </rPr>
      <t>For any additional assistance with this calculator, please call 587-319-2889.</t>
    </r>
  </si>
  <si>
    <t>Conversion Factors</t>
  </si>
  <si>
    <t>The emission conversion factor is based on the Alberta Quantification Protocols</t>
  </si>
  <si>
    <t>Calculated Value (Locked Cells)</t>
  </si>
  <si>
    <t>Outputs</t>
  </si>
  <si>
    <t>Table 1 - Fixed Details</t>
  </si>
  <si>
    <r>
      <t xml:space="preserve">Average Cost of Energy 
</t>
    </r>
    <r>
      <rPr>
        <sz val="8"/>
        <color theme="1"/>
        <rFont val="Arial"/>
        <family val="2"/>
        <scheme val="minor"/>
      </rPr>
      <t>(including demand, transmission and other ancillary charges)</t>
    </r>
  </si>
  <si>
    <t>$ / kWh</t>
  </si>
  <si>
    <r>
      <t xml:space="preserve">Total Project Cost ($):
</t>
    </r>
    <r>
      <rPr>
        <sz val="8"/>
        <color theme="1"/>
        <rFont val="Arial"/>
        <family val="2"/>
        <scheme val="minor"/>
      </rPr>
      <t>(equipment and labour)</t>
    </r>
  </si>
  <si>
    <t>REC Application Number:</t>
  </si>
  <si>
    <t>Municipality Name:</t>
  </si>
  <si>
    <t>Facility Name:</t>
  </si>
  <si>
    <t>Average GHG Value of Energy:</t>
  </si>
  <si>
    <t>tonnes / kWh</t>
  </si>
  <si>
    <t>Table 2 - Lighting Upgrades</t>
  </si>
  <si>
    <t>Table 3 - Controls Upgrades (Optional)</t>
  </si>
  <si>
    <t xml:space="preserve">Table 4 - Saving Summary </t>
  </si>
  <si>
    <t>Existing Equipment</t>
  </si>
  <si>
    <t>New Equipment</t>
  </si>
  <si>
    <t>Lighting Upgrades</t>
  </si>
  <si>
    <t>Controls Upgrades</t>
  </si>
  <si>
    <r>
      <t xml:space="preserve">1) Existing Equipment
</t>
    </r>
    <r>
      <rPr>
        <sz val="11"/>
        <rFont val="Arial"/>
        <family val="2"/>
        <scheme val="minor"/>
      </rPr>
      <t>(Power must be blank to enter/edit)</t>
    </r>
  </si>
  <si>
    <t>2) Rated Lamp Power (W/Unit)</t>
  </si>
  <si>
    <t>Unit</t>
  </si>
  <si>
    <t>3) Fixture Quantity</t>
  </si>
  <si>
    <t>4) Weekly Operating Hours</t>
  </si>
  <si>
    <t>Location or Ref # (Optional)</t>
  </si>
  <si>
    <r>
      <t xml:space="preserve">1) New Equipment 
</t>
    </r>
    <r>
      <rPr>
        <sz val="11"/>
        <rFont val="Arial"/>
        <family val="2"/>
        <scheme val="minor"/>
      </rPr>
      <t>(Detail and Power must be blank to enter/edit)</t>
    </r>
  </si>
  <si>
    <r>
      <t xml:space="preserve">2) Equipment Detail
</t>
    </r>
    <r>
      <rPr>
        <sz val="11"/>
        <rFont val="Arial"/>
        <family val="2"/>
        <scheme val="minor"/>
      </rPr>
      <t>(Power must be blank to enter/edit)</t>
    </r>
  </si>
  <si>
    <t>3) Rated Lamp Power (W/Unit)</t>
  </si>
  <si>
    <t>4) Unit Quantity</t>
  </si>
  <si>
    <t>Existing Control</t>
  </si>
  <si>
    <t>New Control</t>
  </si>
  <si>
    <t>Sensor Quantity</t>
  </si>
  <si>
    <t>Estimated Annual kWh Savings</t>
  </si>
  <si>
    <t>Estimated Annual Cost Savings</t>
  </si>
  <si>
    <t>Estimated Effective Useful Life (years)</t>
  </si>
  <si>
    <t>Table 5 - Lighting Upgrades (Custom User Input)</t>
  </si>
  <si>
    <t>Table 6 - Controls Upgrades (Optional)</t>
  </si>
  <si>
    <t>Table 7 - Saving Summary (User Input)</t>
  </si>
  <si>
    <t>1) Existing Equipment</t>
  </si>
  <si>
    <t>2) Rated Lamp Power (W/Fixture)</t>
  </si>
  <si>
    <t>1) New Equipment</t>
  </si>
  <si>
    <t>2) Equipment Detail</t>
  </si>
  <si>
    <t>3) Rated Lamp Power (W/Fixture)</t>
  </si>
  <si>
    <t>4) Fixture Quantity</t>
  </si>
  <si>
    <t>Fixture</t>
  </si>
  <si>
    <t>Measure &amp; Variant</t>
  </si>
  <si>
    <t>Location</t>
  </si>
  <si>
    <t>Category</t>
  </si>
  <si>
    <t>Measure</t>
  </si>
  <si>
    <t>Variant</t>
  </si>
  <si>
    <t>Typical Baseline</t>
  </si>
  <si>
    <t>Baseline Watts</t>
  </si>
  <si>
    <t>Proposed Watts</t>
  </si>
  <si>
    <t>Annual Hours of Operation</t>
  </si>
  <si>
    <t>Typical Savings/Year (kWh/year)</t>
  </si>
  <si>
    <t>Typical Full Cost (CD)</t>
  </si>
  <si>
    <t>Typical Equipment Cost (CD)</t>
  </si>
  <si>
    <t>Payback (Full)</t>
  </si>
  <si>
    <t>Payback (Equipment Only)</t>
  </si>
  <si>
    <t>EUL</t>
  </si>
  <si>
    <t>Lifetime Savings</t>
  </si>
  <si>
    <t>GHG Emissions/Unit</t>
  </si>
  <si>
    <t>Incentive/Unit</t>
  </si>
  <si>
    <t>$/GHG Emissions</t>
  </si>
  <si>
    <t>Estimated Installed Units</t>
  </si>
  <si>
    <t>Total Annual Savings (kWh)</t>
  </si>
  <si>
    <t>Total Incentive</t>
  </si>
  <si>
    <t>Total Emissions Reduction</t>
  </si>
  <si>
    <t>DirectLampsL9W</t>
  </si>
  <si>
    <t>Indoor</t>
  </si>
  <si>
    <t>LED Lamps</t>
  </si>
  <si>
    <t>LED Directional Lamps</t>
  </si>
  <si>
    <t>&lt; 10W</t>
  </si>
  <si>
    <t>Halogen</t>
  </si>
  <si>
    <t>DirectLampsL12W</t>
  </si>
  <si>
    <t>10W-15W</t>
  </si>
  <si>
    <t>DirectLampsL15W</t>
  </si>
  <si>
    <t>&gt; 15W</t>
  </si>
  <si>
    <t>ALampsCandela</t>
  </si>
  <si>
    <t>LED General Service Lamps</t>
  </si>
  <si>
    <t>Candela</t>
  </si>
  <si>
    <t>Incandescent/CFL</t>
  </si>
  <si>
    <t>ALampsA</t>
  </si>
  <si>
    <t>A-Lamps/Globes</t>
  </si>
  <si>
    <t>TLEDT4A</t>
  </si>
  <si>
    <t>T8 Replacement Lamps</t>
  </si>
  <si>
    <t>4' Type A</t>
  </si>
  <si>
    <t>32W T8</t>
  </si>
  <si>
    <t>TLEDT2A</t>
  </si>
  <si>
    <t>2' Type A</t>
  </si>
  <si>
    <t>17W T8</t>
  </si>
  <si>
    <t>TLEDT4C</t>
  </si>
  <si>
    <t>4' Type C</t>
  </si>
  <si>
    <t>TLEDT2C</t>
  </si>
  <si>
    <t>2' Type C</t>
  </si>
  <si>
    <t>MogulLampMogul75</t>
  </si>
  <si>
    <t>Mogul-Base LED Lamp</t>
  </si>
  <si>
    <t>Mogul-Base LED &lt;75</t>
  </si>
  <si>
    <t>150W MH</t>
  </si>
  <si>
    <t>MogulLampMogul100</t>
  </si>
  <si>
    <t>Mogul-Base LED 75-110</t>
  </si>
  <si>
    <t>250W MH</t>
  </si>
  <si>
    <t>MogulLampMogul110</t>
  </si>
  <si>
    <t>Mogul-Base LED &gt;110</t>
  </si>
  <si>
    <t>400W MH</t>
  </si>
  <si>
    <t>TrofferNewT2x4</t>
  </si>
  <si>
    <t>LED Fixtures</t>
  </si>
  <si>
    <t>LED Troffers</t>
  </si>
  <si>
    <t>2x4</t>
  </si>
  <si>
    <t>3-lamp T8</t>
  </si>
  <si>
    <t>TrofferNewT2x4controls</t>
  </si>
  <si>
    <t>2x4 w/Integrated Controls</t>
  </si>
  <si>
    <t>TrofferNewT2x2</t>
  </si>
  <si>
    <t>2x2</t>
  </si>
  <si>
    <t>2-lamp T8</t>
  </si>
  <si>
    <t>TrofferNewT2x2controls</t>
  </si>
  <si>
    <t>2x2 w/Integrated Controls</t>
  </si>
  <si>
    <t>TrofferNewT1x4</t>
  </si>
  <si>
    <t>1x4</t>
  </si>
  <si>
    <t>BayNewHighbay85</t>
  </si>
  <si>
    <t>LED High/Lowbays</t>
  </si>
  <si>
    <t>LED High/Lowbays (&gt;85W)</t>
  </si>
  <si>
    <t>BayNewHighbay100</t>
  </si>
  <si>
    <t>LED High/Lowbays (85-125W)</t>
  </si>
  <si>
    <t>BayNewHighbay125</t>
  </si>
  <si>
    <t>LED High/Lowbays (&lt;125W)</t>
  </si>
  <si>
    <t>ExitMeasureExitLED</t>
  </si>
  <si>
    <t>Exit Signs</t>
  </si>
  <si>
    <t>DownlightDown19</t>
  </si>
  <si>
    <t>LED Recessed Downlights</t>
  </si>
  <si>
    <t>LED Recessed Downlight (&lt;20W)</t>
  </si>
  <si>
    <t>DownlightDown20</t>
  </si>
  <si>
    <r>
      <t>LED Recessed Downlight (</t>
    </r>
    <r>
      <rPr>
        <sz val="11"/>
        <color theme="1"/>
        <rFont val="Calibri"/>
        <family val="2"/>
      </rPr>
      <t>≥</t>
    </r>
    <r>
      <rPr>
        <sz val="11"/>
        <color theme="1"/>
        <rFont val="Arial"/>
        <family val="2"/>
        <scheme val="minor"/>
      </rPr>
      <t>20W)</t>
    </r>
  </si>
  <si>
    <t>TrofferRetroT2x4</t>
  </si>
  <si>
    <t>LED Retrofit Kits</t>
  </si>
  <si>
    <t>LED Troffer Retrofit Kits</t>
  </si>
  <si>
    <t>TrofferRetroT2x4controls</t>
  </si>
  <si>
    <t>TrofferRetroT2x2</t>
  </si>
  <si>
    <t>TrofferRetroT2x2controls</t>
  </si>
  <si>
    <t>BayRetroHighbay85</t>
  </si>
  <si>
    <t>LED Highbay Retrofit Kits</t>
  </si>
  <si>
    <t>BayRetroHighbay100</t>
  </si>
  <si>
    <t>BayRetroHighbay125</t>
  </si>
  <si>
    <t>RWLampL28W25W</t>
  </si>
  <si>
    <t>Linear Fluorescent</t>
  </si>
  <si>
    <t>Reduced Wattage Lamps</t>
  </si>
  <si>
    <t>28W/25W T8</t>
  </si>
  <si>
    <t>RWLampL47W</t>
  </si>
  <si>
    <t>47W T5</t>
  </si>
  <si>
    <t>54W T5</t>
  </si>
  <si>
    <t>InductionI175W</t>
  </si>
  <si>
    <t>Induction</t>
  </si>
  <si>
    <t>Induction Highbay</t>
  </si>
  <si>
    <t>100-250W</t>
  </si>
  <si>
    <t>InductionI250W</t>
  </si>
  <si>
    <t>&gt;250W</t>
  </si>
  <si>
    <t>WallWall49</t>
  </si>
  <si>
    <t>Outdoor</t>
  </si>
  <si>
    <t>LED Wallpacks</t>
  </si>
  <si>
    <t>&lt;50W</t>
  </si>
  <si>
    <t>100W HPS</t>
  </si>
  <si>
    <t>WallWall50</t>
  </si>
  <si>
    <r>
      <rPr>
        <sz val="11"/>
        <color theme="1"/>
        <rFont val="Calibri"/>
        <family val="2"/>
      </rPr>
      <t>≥</t>
    </r>
    <r>
      <rPr>
        <sz val="11"/>
        <color theme="1"/>
        <rFont val="Arial"/>
        <family val="2"/>
        <scheme val="minor"/>
      </rPr>
      <t>50W</t>
    </r>
  </si>
  <si>
    <t>250W HPS</t>
  </si>
  <si>
    <t>PolePole74</t>
  </si>
  <si>
    <t>LED Pole-mounted Fixtures</t>
  </si>
  <si>
    <t>&lt;75W</t>
  </si>
  <si>
    <t>PolePole75</t>
  </si>
  <si>
    <r>
      <rPr>
        <sz val="11"/>
        <color theme="1"/>
        <rFont val="Calibri"/>
        <family val="2"/>
      </rPr>
      <t>≥</t>
    </r>
    <r>
      <rPr>
        <sz val="11"/>
        <color theme="1"/>
        <rFont val="Arial"/>
        <family val="2"/>
        <scheme val="minor"/>
      </rPr>
      <t>75W</t>
    </r>
  </si>
  <si>
    <t>400W HPS</t>
  </si>
  <si>
    <t>BollardsBollard</t>
  </si>
  <si>
    <t>LED Bollards</t>
  </si>
  <si>
    <t>70W HPS</t>
  </si>
  <si>
    <t>Controls</t>
  </si>
  <si>
    <t>Exterior Timeclock</t>
  </si>
  <si>
    <t>Manual Control</t>
  </si>
  <si>
    <t>Exterior Photocell</t>
  </si>
  <si>
    <t>Exterior Bi-level Control</t>
  </si>
  <si>
    <t>Switch-mounted occupancy sensor</t>
  </si>
  <si>
    <t>Switch-mounted occupancy/daylight sensor</t>
  </si>
  <si>
    <t>Remote occupancy sensor</t>
  </si>
  <si>
    <t>Remote  occupancy sensor</t>
  </si>
  <si>
    <t>Remote daylight sensor</t>
  </si>
  <si>
    <t>Updates Made:</t>
  </si>
  <si>
    <t>Updates Made, part 2:</t>
  </si>
  <si>
    <t>Updates Made, part 3:</t>
  </si>
  <si>
    <t>--- Added controls to 1x4 (new)</t>
  </si>
  <si>
    <t>--- Added 1x4 Troffer Retrofit (with and without int. controls)</t>
  </si>
  <si>
    <t>--- Added 200 to 500W LED Pole Mounted Fixture to efficient list</t>
  </si>
  <si>
    <t>User Input</t>
  </si>
  <si>
    <t>--- Added controls to Highbay (new/retro)</t>
  </si>
  <si>
    <t>--- Added LED PL (CFL Pin-based Replacement), 1-30W</t>
  </si>
  <si>
    <t>--- Added 200W Induction Lamps to baseline</t>
  </si>
  <si>
    <t>Output</t>
  </si>
  <si>
    <t>--- Added 8-lamp T5 Baseline</t>
  </si>
  <si>
    <t>--- Added Type B LED T8 tubes</t>
  </si>
  <si>
    <t>--- Moved total project cost to inputs Table 1, eliminate any inputs in the project summary tab</t>
  </si>
  <si>
    <t>Hidden Value</t>
  </si>
  <si>
    <t>--- Extended Pole-mount LED to 150W (up from 125)</t>
  </si>
  <si>
    <t>--- Added LED Floods, up to 300W</t>
  </si>
  <si>
    <t>--- In project summary tab, show baseline consumption, kW demand savings and calculated EUL as outputs.</t>
  </si>
  <si>
    <t>--- Added Baseline Fixtures: T8: 5, 8, 10 and 12-lamp; T5: 10 and 12-lamp</t>
  </si>
  <si>
    <t>--- Revise EUL hours for pre-defined types based on new table (Update EUL excel sheet). For custom input lighting (Table 5) calculate EUL using standard 50,000 hrs and dividing by the annual operating hours (input field from customer) Also added a max of 25 yrs for all lighting EULs.</t>
  </si>
  <si>
    <t>Measure Fixture Table</t>
  </si>
  <si>
    <t>Rated Power/Unit</t>
  </si>
  <si>
    <t>Measure &amp; Variant &amp; RatedW</t>
  </si>
  <si>
    <t>Actual Power</t>
  </si>
  <si>
    <t>Baseline Full Name</t>
  </si>
  <si>
    <t>Baseline Short Name</t>
  </si>
  <si>
    <t>Measure List</t>
  </si>
  <si>
    <t>Measure Short Name</t>
  </si>
  <si>
    <t>Variant List</t>
  </si>
  <si>
    <t>Variant Short Name</t>
  </si>
  <si>
    <t>Default Rated Unit Wattage</t>
  </si>
  <si>
    <t>DirectLamps</t>
  </si>
  <si>
    <t>L9W</t>
  </si>
  <si>
    <t>Lamp</t>
  </si>
  <si>
    <t>Induction Highbay Fixtures</t>
  </si>
  <si>
    <t>InductionBase</t>
  </si>
  <si>
    <t>Reduced Wattage Fluorescent Lamps</t>
  </si>
  <si>
    <t>RWLamp</t>
  </si>
  <si>
    <t>L12W</t>
  </si>
  <si>
    <t>Halogen, Incandescent or CFL</t>
  </si>
  <si>
    <t>HalogenIncandescentCFL</t>
  </si>
  <si>
    <t>Mogul-Base LED Lamps</t>
  </si>
  <si>
    <t>MogulLamp</t>
  </si>
  <si>
    <t>L15W</t>
  </si>
  <si>
    <t>Fluorescent Fixture- T12, 4 Lamp</t>
  </si>
  <si>
    <t>FluorescentT124</t>
  </si>
  <si>
    <t>Wall</t>
  </si>
  <si>
    <t>Fluorescent Fixture- T12, 3 Lamp</t>
  </si>
  <si>
    <t>FluorescentT123</t>
  </si>
  <si>
    <t>LED Troffer Fixtures</t>
  </si>
  <si>
    <t>TrofferNew</t>
  </si>
  <si>
    <t>A-Lamps</t>
  </si>
  <si>
    <t>A</t>
  </si>
  <si>
    <t>Fluorescent Fixture- T12, 2 Lamp</t>
  </si>
  <si>
    <t>FluorescentT122</t>
  </si>
  <si>
    <t>TrofferRetro</t>
  </si>
  <si>
    <t>T4A</t>
  </si>
  <si>
    <t>Fluorescent Fixture- T12, 1 Lamp</t>
  </si>
  <si>
    <t>FluorescentT121</t>
  </si>
  <si>
    <t>LED T8 Replacement Lamps</t>
  </si>
  <si>
    <t>TLED</t>
  </si>
  <si>
    <t>T2A</t>
  </si>
  <si>
    <t>Fluorescent Fixture- T8, 12 Lamp</t>
  </si>
  <si>
    <t>FluorescentT812</t>
  </si>
  <si>
    <t>Downlight</t>
  </si>
  <si>
    <t>4' Type B</t>
  </si>
  <si>
    <t>T4B</t>
  </si>
  <si>
    <t>TLEDT4B</t>
  </si>
  <si>
    <t>Fluorescent Fixture- T8, 10 Lamp</t>
  </si>
  <si>
    <t>FluorescentT810</t>
  </si>
  <si>
    <t>Pole</t>
  </si>
  <si>
    <t>2' Type B</t>
  </si>
  <si>
    <t>T2B</t>
  </si>
  <si>
    <t>TLEDT2B</t>
  </si>
  <si>
    <t>Fluorescent Fixture- T8, 8 Lamp</t>
  </si>
  <si>
    <t>FluorescentT88</t>
  </si>
  <si>
    <t>LED Pin-Base PL Lamps</t>
  </si>
  <si>
    <t>PLRetro</t>
  </si>
  <si>
    <t>T4C</t>
  </si>
  <si>
    <t>Fluorescent Fixture- T8, 6 Lamp</t>
  </si>
  <si>
    <t>FluorescentT86</t>
  </si>
  <si>
    <t>BayRetro</t>
  </si>
  <si>
    <t>T2C</t>
  </si>
  <si>
    <t>Fluorescent Fixture- T8, 5 Lamp</t>
  </si>
  <si>
    <t>FluorescentT85</t>
  </si>
  <si>
    <t>LED High/Lowbay Fixtures</t>
  </si>
  <si>
    <t>BayNew</t>
  </si>
  <si>
    <t>Mogul75</t>
  </si>
  <si>
    <t>Fluorescent Fixture- T8, 4 Lamp</t>
  </si>
  <si>
    <t>FluorescentT84</t>
  </si>
  <si>
    <t>ALamps</t>
  </si>
  <si>
    <t>Mogul100</t>
  </si>
  <si>
    <t>Fluorescent Fixture- T8, 3 Lamp</t>
  </si>
  <si>
    <t>FluorescentT83</t>
  </si>
  <si>
    <t>LED Flood Fixtures</t>
  </si>
  <si>
    <t>FloodLamp</t>
  </si>
  <si>
    <t>Mogul110</t>
  </si>
  <si>
    <t>Fluorescent Fixture- T8, 2 Lamp</t>
  </si>
  <si>
    <t>FluorescentT82</t>
  </si>
  <si>
    <t>T2x4</t>
  </si>
  <si>
    <t>Fluorescent Fixture- T8, 1 Lamp</t>
  </si>
  <si>
    <t>FluorescentT81</t>
  </si>
  <si>
    <t>Bollards</t>
  </si>
  <si>
    <t>T2x4controls</t>
  </si>
  <si>
    <t>Fluorescent Fixture- T5, 12 Lamp</t>
  </si>
  <si>
    <t>FluorescentT512</t>
  </si>
  <si>
    <t>T2x2</t>
  </si>
  <si>
    <t>Fluorescent Fixture- T5, 10 Lamp</t>
  </si>
  <si>
    <t>FluorescentT510</t>
  </si>
  <si>
    <t>ExitMeasure</t>
  </si>
  <si>
    <t>T2x2controls</t>
  </si>
  <si>
    <t>Fluorescent Fixture- T5, 8 Lamp</t>
  </si>
  <si>
    <t>FluorescentT58</t>
  </si>
  <si>
    <t>T1x4</t>
  </si>
  <si>
    <t>Fluorescent Fixture- T5, 6 Lamp</t>
  </si>
  <si>
    <t>FluorescentT56</t>
  </si>
  <si>
    <t>1x4 w/Integrated Controls</t>
  </si>
  <si>
    <t>T1x4controls</t>
  </si>
  <si>
    <t>TrofferNewT1x4controls</t>
  </si>
  <si>
    <t>Fluorescent Fixture- T5, 5 Lamp</t>
  </si>
  <si>
    <t>FluorescentT55</t>
  </si>
  <si>
    <t>LED Flood (&lt;40)</t>
  </si>
  <si>
    <t>Flood25</t>
  </si>
  <si>
    <t>FloodLampFlood25</t>
  </si>
  <si>
    <t>Fluorescent Fixture- T5, 4 Lamp</t>
  </si>
  <si>
    <t>FluorescentT54</t>
  </si>
  <si>
    <t>LED Flood (40-85)</t>
  </si>
  <si>
    <t>Flood70</t>
  </si>
  <si>
    <t>FloodLampFlood70</t>
  </si>
  <si>
    <t>Fluorescent Fixture- T5, 3 Lamp</t>
  </si>
  <si>
    <t>FluorescentT53</t>
  </si>
  <si>
    <t>LED Flood (&gt;85)</t>
  </si>
  <si>
    <t>Flood125</t>
  </si>
  <si>
    <t>FloodLampFlood125</t>
  </si>
  <si>
    <t>Fluorescent Fixture- T5, 2 Lamp</t>
  </si>
  <si>
    <t>FluorescentT52</t>
  </si>
  <si>
    <t>LED High/Lowbays (&lt;85W)</t>
  </si>
  <si>
    <t>Highbay85</t>
  </si>
  <si>
    <t>Fluorescent Fixture- T5, 1 Lamp</t>
  </si>
  <si>
    <t>FluorescentT51</t>
  </si>
  <si>
    <t>LED High/Lowbays (&lt;85W) w/Integrated Controls</t>
  </si>
  <si>
    <t>Highbay85controls</t>
  </si>
  <si>
    <t>BayNewHighbay85controls</t>
  </si>
  <si>
    <t>Metal Halide Fixture</t>
  </si>
  <si>
    <t>MH</t>
  </si>
  <si>
    <t>Highbay100</t>
  </si>
  <si>
    <t>High Pressure Sodium Fixture</t>
  </si>
  <si>
    <t>HPS</t>
  </si>
  <si>
    <t>LED High/Lowbays (85-125W) w/Integrated Controls</t>
  </si>
  <si>
    <t>Highbay100controls</t>
  </si>
  <si>
    <t>BayNewHighbay100controls</t>
  </si>
  <si>
    <t>Exit Sign</t>
  </si>
  <si>
    <t>Exit</t>
  </si>
  <si>
    <t>LED High/Lowbays (&gt;125W)</t>
  </si>
  <si>
    <t>Highbay125</t>
  </si>
  <si>
    <t>LED High/Lowbays (&gt;125W) w/Integrated Controls</t>
  </si>
  <si>
    <t>Highbay125controls</t>
  </si>
  <si>
    <t>BayNewHighbay125controls</t>
  </si>
  <si>
    <t>LED/LEC Exit Signs</t>
  </si>
  <si>
    <t>ExitLED</t>
  </si>
  <si>
    <t>Down19</t>
  </si>
  <si>
    <t>PLRetroPLRet9</t>
  </si>
  <si>
    <t>LED Recessed Downlight (&gt;20W)</t>
  </si>
  <si>
    <t>Down20</t>
  </si>
  <si>
    <t>PLRetroPLRet10</t>
  </si>
  <si>
    <t>&lt;10</t>
  </si>
  <si>
    <t>PLRet9</t>
  </si>
  <si>
    <t>&gt;10</t>
  </si>
  <si>
    <t>PLRet10</t>
  </si>
  <si>
    <t>&lt; 85W</t>
  </si>
  <si>
    <t>BayRetro84</t>
  </si>
  <si>
    <t>&gt; 85W</t>
  </si>
  <si>
    <t>BayRetro85</t>
  </si>
  <si>
    <t>L28W25W</t>
  </si>
  <si>
    <t>L47W</t>
  </si>
  <si>
    <t>I175W</t>
  </si>
  <si>
    <t>TrofferRetroT1x4</t>
  </si>
  <si>
    <t>I250W</t>
  </si>
  <si>
    <t>TrofferRetroT1x4controls</t>
  </si>
  <si>
    <t>Wall49</t>
  </si>
  <si>
    <t>&gt;50W</t>
  </si>
  <si>
    <t>Wall50</t>
  </si>
  <si>
    <t>BayRetroHighbay85controls</t>
  </si>
  <si>
    <t>Pole74</t>
  </si>
  <si>
    <t>&gt;75W</t>
  </si>
  <si>
    <t>Pole75</t>
  </si>
  <si>
    <t>BayRetroHighbay100controls</t>
  </si>
  <si>
    <t>Bollard</t>
  </si>
  <si>
    <t>BayRetroHighbay125controls</t>
  </si>
  <si>
    <t>&lt;1</t>
  </si>
  <si>
    <t>Baseline</t>
  </si>
  <si>
    <t>Rated Power/Lamp</t>
  </si>
  <si>
    <t>CombinedBaselinePower</t>
  </si>
  <si>
    <t>Actual Power/Unit</t>
  </si>
  <si>
    <t>Adjusted T12 actual power/unit based on T8</t>
  </si>
  <si>
    <t>Actual T12 power/unit</t>
  </si>
  <si>
    <t>Incentive Test</t>
  </si>
  <si>
    <t>75% of Total Project Cost ($)</t>
  </si>
  <si>
    <t>Required Rebate for SPP=1 ($)</t>
  </si>
  <si>
    <t>Calculated Value</t>
  </si>
  <si>
    <t>Standard EUL for custom lighting</t>
  </si>
  <si>
    <t>hours</t>
  </si>
  <si>
    <r>
      <t xml:space="preserve">Total Project Cost ($):
</t>
    </r>
    <r>
      <rPr>
        <sz val="8"/>
        <color theme="1"/>
        <rFont val="Arial"/>
        <family val="2"/>
        <scheme val="minor"/>
      </rPr>
      <t>(including labor)</t>
    </r>
  </si>
  <si>
    <t>Enrollment Application Number:</t>
  </si>
  <si>
    <t>Site Name</t>
  </si>
  <si>
    <t>Site Location</t>
  </si>
  <si>
    <t>Average GHG Value of Energy</t>
  </si>
  <si>
    <t>Table 3 - Controls Upgrades</t>
  </si>
  <si>
    <t>Existing Equipment Short Name</t>
  </si>
  <si>
    <t>Rated Lamp Power (W/unit)</t>
  </si>
  <si>
    <t>Actual Input Wattage (W/fixture)</t>
  </si>
  <si>
    <t>Fixture Quantity</t>
  </si>
  <si>
    <t>Weekly Operating Hours</t>
  </si>
  <si>
    <t>New Equipment Short</t>
  </si>
  <si>
    <t>Equipment Detail</t>
  </si>
  <si>
    <t>Equipment Detail Short</t>
  </si>
  <si>
    <t>Actual Input Power Per Unit</t>
  </si>
  <si>
    <t>Current Reduction</t>
  </si>
  <si>
    <t>New Reduction</t>
  </si>
  <si>
    <t>Table 5 - Lighting Upgrades (User Input)</t>
  </si>
  <si>
    <t>Table 6 - Controls Upgrades</t>
  </si>
  <si>
    <t>2) Rated Lamp Power (W/unit)</t>
  </si>
  <si>
    <t>3) Rated Lamp Power (W/unit)</t>
  </si>
  <si>
    <t>Table 8 - Estimated Incentive Calculator</t>
  </si>
  <si>
    <t>Estimated Annual Baseline Energy Consumption (kWh):</t>
  </si>
  <si>
    <t>kWh / year</t>
  </si>
  <si>
    <t>Estimated Annual Energy Savings (kWh):</t>
  </si>
  <si>
    <t>Estimated Average Demand Savings (kW):</t>
  </si>
  <si>
    <t>kW / year</t>
  </si>
  <si>
    <t>Estimated Annual Energy Cost Savings ($):</t>
  </si>
  <si>
    <t>Estimated Annual GHG Emission Reduction (tonnes):</t>
  </si>
  <si>
    <t>tonnes / year</t>
  </si>
  <si>
    <t>Estimated Effective Useful Life (years):</t>
  </si>
  <si>
    <t>years</t>
  </si>
  <si>
    <t>Estimated Lifetime GHG Emission Reduction (tonnes):</t>
  </si>
  <si>
    <t>tonnes</t>
  </si>
  <si>
    <t>Lifetime Abatement Rate ($/tCO2e lifetime):</t>
  </si>
  <si>
    <t>$/tCO2e</t>
  </si>
  <si>
    <t>Estimated REC Program Incentive</t>
  </si>
  <si>
    <t>Estimated Simple Payback without Incentive (Years):</t>
  </si>
  <si>
    <t>Estimated Simple Payback with Incentive (Years):</t>
  </si>
  <si>
    <t>Adjusted Project Cost to Reach $275/tCO2e ($):</t>
  </si>
  <si>
    <t>Estimated Pro-Rated REC Program Incentive:</t>
  </si>
  <si>
    <t>The REC Program Terms and Conditions stipulate that “Applications for Rebates must be submitted and be pre-approved in writing by the MCCAC before equipment is ordered, resources are hired, contracted and/or retained to complete the defined scope of work for the Project” and that “Funding will not be awarded retroactively."</t>
  </si>
  <si>
    <t>Review Terms and Conditions here.</t>
  </si>
  <si>
    <t>QPL</t>
  </si>
  <si>
    <t>Revised EUL (hrs)</t>
  </si>
  <si>
    <t>Source</t>
  </si>
  <si>
    <t>Notes</t>
  </si>
  <si>
    <t>CEE</t>
  </si>
  <si>
    <t xml:space="preserve">Per email, client does not want to be too conservative. Went with the higher of the two listed. </t>
  </si>
  <si>
    <t>DLC</t>
  </si>
  <si>
    <t>DLC - Mogul Screw-Base, DLC Standard L70</t>
  </si>
  <si>
    <t xml:space="preserve">Lists 50,000 for outdoor applications as well as indoor. </t>
  </si>
  <si>
    <t>DLC - Outdoor, DLC Standard L70</t>
  </si>
  <si>
    <t>Primary use states wall-mounted fixtures</t>
  </si>
  <si>
    <t>DLC - Indoor - Troffer, DLC Standard L70</t>
  </si>
  <si>
    <t>LED Troffer Fixtures with Integrated Controls</t>
  </si>
  <si>
    <t xml:space="preserve">DLC doesn't differentiate rated life when integrated controls are included. </t>
  </si>
  <si>
    <t>DLC - Indoor Retrofit Kit - Troffer, DLC Standard L70</t>
  </si>
  <si>
    <t>DLC - Linear Replacement Lamps , DLC Standard L70</t>
  </si>
  <si>
    <t>All LED linear replacement lamps have the same 50,000 hours</t>
  </si>
  <si>
    <t>ES</t>
  </si>
  <si>
    <t>Energy Star - 10.1 Solid State Option 1</t>
  </si>
  <si>
    <t xml:space="preserve">Assuming "inseparable luminaires" which means it's all one unit and can't be taken apart (no bulb to be removed).  </t>
  </si>
  <si>
    <t>Primary use states pole mounted fixtures</t>
  </si>
  <si>
    <t>DLC - Four pin-based replacement lamps, DLC Standard L70</t>
  </si>
  <si>
    <t>DLC - Indoor Retrofit Kit - High-Bay, DLC Standard L70</t>
  </si>
  <si>
    <t>DLC - Indoor - High-Bay, DLC Standard L70</t>
  </si>
  <si>
    <t>LED High/Lowbay Fixtures with Integrated Controls</t>
  </si>
  <si>
    <t>LED General Service A Lamps</t>
  </si>
  <si>
    <t>Energy Star 10.2 Rated Life</t>
  </si>
  <si>
    <t>All solid state lamps shall have a rated life of &gt;=15,000</t>
  </si>
  <si>
    <t>LED General Service Candela</t>
  </si>
  <si>
    <t>Primary use states flood fixtures</t>
  </si>
  <si>
    <t>Primary use states bollards</t>
  </si>
  <si>
    <t>Induction hours</t>
  </si>
  <si>
    <t xml:space="preserve">This is the best official source I could find, even though it is a little old. </t>
  </si>
  <si>
    <t>ES*</t>
  </si>
  <si>
    <t>Exit signs</t>
  </si>
  <si>
    <t>*Energy Star doesn't have a literal QPL list of exit signs, but criteria that has to be met (see link). 
EUL calculation: warranty has to be 5 years and exit signs run 24 hours.
24 hours/day * 365 days/year * 5 years = 43,800</t>
  </si>
  <si>
    <t xml:space="preserve">I recommend combining General Service A Lamps &amp; General Service Candela to a new category called "LED Omnidirectional Lamps" (the counterpart to LED Directional Lamps). </t>
  </si>
  <si>
    <t>Version Log</t>
  </si>
  <si>
    <t>Original Author:</t>
  </si>
  <si>
    <t>Leya Behra - Engineering</t>
  </si>
  <si>
    <t>QA/QC Engineer(s):</t>
  </si>
  <si>
    <t>Various internal Sr. Engineers</t>
  </si>
  <si>
    <t>Primary Developer:</t>
  </si>
  <si>
    <t>Leya Behra, Jill Pederson - Engineering</t>
  </si>
  <si>
    <t>Senior Engineer Approval:</t>
  </si>
  <si>
    <t>Kyle Hemmi</t>
  </si>
  <si>
    <t>Version</t>
  </si>
  <si>
    <t>Date</t>
  </si>
  <si>
    <t>Reason for Change</t>
  </si>
  <si>
    <t>Change Description</t>
  </si>
  <si>
    <t>Contact, Department</t>
  </si>
  <si>
    <t>Initial Release</t>
  </si>
  <si>
    <t>Increase ligthing selections</t>
  </si>
  <si>
    <t>Added additional lamp types and custom entry section</t>
  </si>
  <si>
    <t>MCCAC branding change</t>
  </si>
  <si>
    <t>Updated branding on instruction page</t>
  </si>
  <si>
    <t>Various improvements</t>
  </si>
  <si>
    <t>Added 400 and 500W pole-mounted, added 200W induction, moved project cost to inputs Table 1, added baseline consumption to summary tab, updated EULs, added optional location column</t>
  </si>
  <si>
    <t>Jill Pederson - Engineering</t>
  </si>
  <si>
    <t>Minor Fixes</t>
  </si>
  <si>
    <t>Updated custom calc from “W/Fixture” instead of “W/Lamp”, Corrected EUL calculation which was earlier based on rounded down values of GHGs</t>
  </si>
  <si>
    <t>Emissions factor change</t>
  </si>
  <si>
    <t>updated emissions factor to 0.00057tCO2e/kWh</t>
  </si>
  <si>
    <t>Municipality request</t>
  </si>
  <si>
    <t>added more rows to both sections</t>
  </si>
  <si>
    <t>29/10/2020</t>
  </si>
  <si>
    <t>Lifetime GHGs use unrounded annual GHGs to calculate, updated to be rounded down annual GHGs, Added $/tCO2e lifetime to outputs and conditional formating to flag above $275, added a note about not beginning work prior to offer letter with a link to t's and c's</t>
  </si>
  <si>
    <t>27/5/2021</t>
  </si>
  <si>
    <t>Change W/lamp to W/unit and change unit quantity to fixture quantity, change all Fluorescents unit type to lamp, add lower wattages for high/low-bay fixtures, add rows to custom table, updated abatement rate conditional formatting and pro-rating rebate calc for project between $275 and 350/tCO2e, add tips on inputs tab and phone number to call for help, round EUL to 2 decimal places</t>
  </si>
  <si>
    <t>Controls Measures</t>
  </si>
  <si>
    <t>Control</t>
  </si>
  <si>
    <t>Reduction</t>
  </si>
  <si>
    <t>Control Baseline</t>
  </si>
  <si>
    <t>No Control/Always On</t>
  </si>
  <si>
    <t>Manual On/Off</t>
  </si>
  <si>
    <t>Manual Dimming</t>
  </si>
  <si>
    <t>Timeclock</t>
  </si>
  <si>
    <t>Manual + Occupancy</t>
  </si>
  <si>
    <t>Manual + Daylight (side)</t>
  </si>
  <si>
    <t>Manual + Daylight (skylight)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</si>
</sst>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quot;$&quot;#,##0.00"/>
    <numFmt numFmtId="166" formatCode="_(* #,##0_);_(* \(#,##0\);_(* &quot;-&quot;??_);_(@_)"/>
    <numFmt numFmtId="167" formatCode="#,##0.00000_);\(#,##0.00000\)"/>
    <numFmt numFmtId="168" formatCode="0.000"/>
  </numFmts>
  <fonts count="45">
    <font>
      <sz val="11"/>
      <color theme="1"/>
      <name val="Arial"/>
      <family val="2"/>
      <scheme val="minor"/>
    </font>
    <font>
      <sz val="11"/>
      <color theme="1"/>
      <name val="Arial"/>
      <family val="2"/>
      <scheme val="minor"/>
    </font>
    <font>
      <sz val="11"/>
      <color rgb="FF3F3F76"/>
      <name val="Arial"/>
      <family val="2"/>
      <scheme val="minor"/>
    </font>
    <font>
      <b/>
      <sz val="11"/>
      <color theme="0"/>
      <name val="Arial"/>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7"/>
      <name val="Small Fonts"/>
      <family val="2"/>
    </font>
    <font>
      <b/>
      <sz val="11"/>
      <color indexed="63"/>
      <name val="Calibri"/>
      <family val="2"/>
    </font>
    <font>
      <b/>
      <sz val="18"/>
      <color indexed="62"/>
      <name val="Cambria"/>
      <family val="2"/>
    </font>
    <font>
      <b/>
      <sz val="11"/>
      <color indexed="8"/>
      <name val="Calibri"/>
      <family val="2"/>
    </font>
    <font>
      <b/>
      <sz val="11"/>
      <color theme="1"/>
      <name val="Arial"/>
      <family val="2"/>
      <scheme val="minor"/>
    </font>
    <font>
      <sz val="8"/>
      <color theme="1"/>
      <name val="Arial"/>
      <family val="2"/>
      <scheme val="minor"/>
    </font>
    <font>
      <sz val="11"/>
      <name val="Arial"/>
      <family val="2"/>
      <scheme val="minor"/>
    </font>
    <font>
      <sz val="11"/>
      <color theme="1"/>
      <name val="Calibri"/>
      <family val="2"/>
    </font>
    <font>
      <b/>
      <sz val="16"/>
      <color theme="4"/>
      <name val="Arial"/>
      <family val="2"/>
      <scheme val="minor"/>
    </font>
    <font>
      <b/>
      <sz val="11"/>
      <name val="Arial"/>
      <family val="2"/>
      <scheme val="minor"/>
    </font>
    <font>
      <sz val="14"/>
      <color theme="1"/>
      <name val="Arial"/>
      <family val="2"/>
      <scheme val="minor"/>
    </font>
    <font>
      <sz val="11"/>
      <color theme="0"/>
      <name val="Arial"/>
      <family val="2"/>
      <scheme val="minor"/>
    </font>
    <font>
      <b/>
      <sz val="14"/>
      <color theme="0"/>
      <name val="Arial"/>
      <family val="2"/>
      <scheme val="minor"/>
    </font>
    <font>
      <sz val="14"/>
      <color theme="0"/>
      <name val="Arial"/>
      <family val="2"/>
      <scheme val="minor"/>
    </font>
    <font>
      <b/>
      <sz val="14"/>
      <name val="Arial"/>
      <family val="2"/>
      <scheme val="minor"/>
    </font>
    <font>
      <sz val="14"/>
      <name val="Arial"/>
      <family val="2"/>
      <scheme val="minor"/>
    </font>
    <font>
      <b/>
      <sz val="9"/>
      <color indexed="81"/>
      <name val="Tahoma"/>
      <family val="2"/>
    </font>
    <font>
      <sz val="9"/>
      <color indexed="81"/>
      <name val="Tahoma"/>
      <family val="2"/>
    </font>
    <font>
      <b/>
      <u/>
      <sz val="11"/>
      <color theme="1"/>
      <name val="Arial"/>
      <family val="2"/>
      <scheme val="minor"/>
    </font>
    <font>
      <u/>
      <sz val="16"/>
      <color theme="5"/>
      <name val="Arial"/>
      <family val="2"/>
    </font>
    <font>
      <u/>
      <sz val="11"/>
      <color theme="10"/>
      <name val="Arial"/>
      <family val="2"/>
      <scheme val="minor"/>
    </font>
    <font>
      <sz val="11"/>
      <color rgb="FFFF0000"/>
      <name val="Arial"/>
      <family val="2"/>
      <scheme val="minor"/>
    </font>
    <font>
      <sz val="10"/>
      <color rgb="FFFF0000"/>
      <name val="Arial"/>
      <family val="2"/>
      <scheme val="minor"/>
    </font>
    <font>
      <b/>
      <sz val="11"/>
      <color rgb="FFFF0000"/>
      <name val="Arial"/>
      <family val="2"/>
      <scheme val="minor"/>
    </font>
    <font>
      <b/>
      <u/>
      <sz val="11"/>
      <color theme="10"/>
      <name val="Arial"/>
      <family val="2"/>
      <scheme val="minor"/>
    </font>
    <font>
      <b/>
      <sz val="14"/>
      <color theme="1"/>
      <name val="Arial"/>
      <family val="2"/>
      <scheme val="minor"/>
    </font>
    <font>
      <sz val="8"/>
      <name val="Arial"/>
      <family val="2"/>
      <scheme val="minor"/>
    </font>
  </fonts>
  <fills count="44">
    <fill>
      <patternFill patternType="none"/>
    </fill>
    <fill>
      <patternFill patternType="gray125"/>
    </fill>
    <fill>
      <patternFill patternType="solid">
        <fgColor rgb="FFFFCC99"/>
      </patternFill>
    </fill>
    <fill>
      <patternFill patternType="solid">
        <fgColor theme="3"/>
        <bgColor indexed="64"/>
      </patternFill>
    </fill>
    <fill>
      <patternFill patternType="solid">
        <fgColor theme="7"/>
        <bgColor indexed="64"/>
      </patternFill>
    </fill>
    <fill>
      <patternFill patternType="solid">
        <fgColor rgb="FF002060"/>
        <bgColor indexed="64"/>
      </patternFill>
    </fill>
    <fill>
      <patternFill patternType="solid">
        <fgColor theme="1" tint="0.49998474074526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theme="0" tint="-0.49998474074526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6"/>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AC06A"/>
        <bgColor indexed="64"/>
      </patternFill>
    </fill>
    <fill>
      <patternFill patternType="gray0625">
        <bgColor theme="6"/>
      </patternFill>
    </fill>
    <fill>
      <patternFill patternType="gray0625"/>
    </fill>
    <fill>
      <patternFill patternType="gray0625">
        <bgColor theme="6" tint="0.79998168889431442"/>
      </patternFill>
    </fill>
    <fill>
      <patternFill patternType="gray0625">
        <bgColor theme="0"/>
      </patternFill>
    </fill>
    <fill>
      <patternFill patternType="gray0625">
        <bgColor theme="9" tint="0.59999389629810485"/>
      </patternFill>
    </fill>
    <fill>
      <patternFill patternType="gray0625">
        <bgColor theme="0" tint="-0.249977111117893"/>
      </patternFill>
    </fill>
    <fill>
      <patternFill patternType="gray0625">
        <bgColor rgb="FFFAC06A"/>
      </patternFill>
    </fill>
    <fill>
      <patternFill patternType="gray0625">
        <bgColor theme="8" tint="0.59999389629810485"/>
      </patternFill>
    </fill>
    <fill>
      <patternFill patternType="solid">
        <fgColor rgb="FFFFFF00"/>
        <bgColor indexed="64"/>
      </patternFill>
    </fill>
    <fill>
      <patternFill patternType="solid">
        <fgColor theme="0" tint="-0.14999847407452621"/>
        <bgColor indexed="64"/>
      </patternFill>
    </fill>
    <fill>
      <patternFill patternType="solid">
        <fgColor rgb="FFAEDE8E"/>
        <bgColor indexed="64"/>
      </patternFill>
    </fill>
  </fills>
  <borders count="55">
    <border>
      <left/>
      <right/>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s>
  <cellStyleXfs count="112">
    <xf numFmtId="0" fontId="0" fillId="0" borderId="0"/>
    <xf numFmtId="0" fontId="4" fillId="0" borderId="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21" borderId="2" applyNumberFormat="0" applyAlignment="0" applyProtection="0"/>
    <xf numFmtId="0" fontId="8" fillId="21" borderId="2" applyNumberFormat="0" applyAlignment="0" applyProtection="0"/>
    <xf numFmtId="0" fontId="9" fillId="22" borderId="3" applyNumberFormat="0" applyAlignment="0" applyProtection="0"/>
    <xf numFmtId="0" fontId="9" fillId="22" borderId="3"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12" borderId="2" applyNumberFormat="0" applyAlignment="0" applyProtection="0"/>
    <xf numFmtId="0" fontId="2" fillId="2" borderId="1" applyNumberFormat="0" applyAlignment="0" applyProtection="0"/>
    <xf numFmtId="0" fontId="15" fillId="12" borderId="2" applyNumberFormat="0" applyAlignment="0" applyProtection="0"/>
    <xf numFmtId="0" fontId="16" fillId="0" borderId="7" applyNumberFormat="0" applyFill="0" applyAlignment="0" applyProtection="0"/>
    <xf numFmtId="0" fontId="16" fillId="0" borderId="7" applyNumberFormat="0" applyFill="0" applyAlignment="0" applyProtection="0"/>
    <xf numFmtId="0" fontId="17" fillId="12" borderId="0" applyNumberFormat="0" applyBorder="0" applyAlignment="0" applyProtection="0"/>
    <xf numFmtId="0" fontId="17" fillId="12" borderId="0" applyNumberFormat="0" applyBorder="0" applyAlignment="0" applyProtection="0"/>
    <xf numFmtId="37" fontId="18"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9" borderId="8" applyNumberFormat="0" applyFont="0" applyAlignment="0" applyProtection="0"/>
    <xf numFmtId="0" fontId="4" fillId="9" borderId="8" applyNumberFormat="0" applyFont="0" applyAlignment="0" applyProtection="0"/>
    <xf numFmtId="0" fontId="19" fillId="21" borderId="9" applyNumberFormat="0" applyAlignment="0" applyProtection="0"/>
    <xf numFmtId="0" fontId="19" fillId="21" borderId="9" applyNumberFormat="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1" fillId="0" borderId="10"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4" fillId="0" borderId="0"/>
    <xf numFmtId="0" fontId="38" fillId="0" borderId="0" applyNumberFormat="0" applyFill="0" applyBorder="0" applyAlignment="0" applyProtection="0"/>
  </cellStyleXfs>
  <cellXfs count="374">
    <xf numFmtId="0" fontId="0" fillId="0" borderId="0" xfId="0"/>
    <xf numFmtId="0" fontId="0" fillId="0" borderId="0" xfId="0" quotePrefix="1"/>
    <xf numFmtId="164" fontId="0" fillId="0" borderId="0" xfId="0" applyNumberFormat="1"/>
    <xf numFmtId="3" fontId="0" fillId="0" borderId="0" xfId="0" applyNumberFormat="1"/>
    <xf numFmtId="165" fontId="0" fillId="0" borderId="0" xfId="0" applyNumberFormat="1"/>
    <xf numFmtId="0" fontId="0" fillId="3" borderId="0" xfId="0" applyFill="1"/>
    <xf numFmtId="0" fontId="0" fillId="4" borderId="0" xfId="0" applyFill="1"/>
    <xf numFmtId="0" fontId="0" fillId="6" borderId="0" xfId="0" applyFill="1"/>
    <xf numFmtId="0" fontId="3" fillId="5" borderId="0" xfId="0" applyFont="1" applyFill="1"/>
    <xf numFmtId="0" fontId="3" fillId="4" borderId="0" xfId="0" applyFont="1" applyFill="1"/>
    <xf numFmtId="0" fontId="3" fillId="6" borderId="0" xfId="0" applyFont="1" applyFill="1"/>
    <xf numFmtId="1" fontId="0" fillId="0" borderId="0" xfId="0" applyNumberFormat="1"/>
    <xf numFmtId="0" fontId="0" fillId="0" borderId="0" xfId="0" applyAlignment="1">
      <alignment horizontal="left"/>
    </xf>
    <xf numFmtId="0" fontId="0" fillId="0" borderId="0" xfId="0" applyAlignment="1">
      <alignment horizontal="right"/>
    </xf>
    <xf numFmtId="0" fontId="0" fillId="0" borderId="11" xfId="0" applyBorder="1"/>
    <xf numFmtId="0" fontId="0" fillId="0" borderId="11" xfId="0" applyBorder="1" applyAlignment="1">
      <alignment horizontal="left"/>
    </xf>
    <xf numFmtId="0" fontId="0" fillId="0" borderId="13" xfId="0" applyBorder="1" applyAlignment="1">
      <alignment horizontal="left"/>
    </xf>
    <xf numFmtId="0" fontId="0" fillId="23" borderId="0" xfId="0" applyFill="1"/>
    <xf numFmtId="0" fontId="0" fillId="0" borderId="12" xfId="0" applyBorder="1"/>
    <xf numFmtId="0" fontId="0" fillId="0" borderId="13" xfId="0" applyBorder="1"/>
    <xf numFmtId="9" fontId="0" fillId="0" borderId="12" xfId="0" applyNumberFormat="1" applyBorder="1"/>
    <xf numFmtId="9" fontId="0" fillId="0" borderId="22" xfId="0" applyNumberFormat="1" applyBorder="1"/>
    <xf numFmtId="0" fontId="0" fillId="0" borderId="0" xfId="0" applyAlignment="1">
      <alignment horizontal="center"/>
    </xf>
    <xf numFmtId="0" fontId="0" fillId="25" borderId="11" xfId="0" applyFill="1" applyBorder="1"/>
    <xf numFmtId="0" fontId="3" fillId="24" borderId="11" xfId="0" applyFont="1" applyFill="1" applyBorder="1"/>
    <xf numFmtId="168" fontId="0" fillId="0" borderId="0" xfId="0" applyNumberFormat="1"/>
    <xf numFmtId="0" fontId="28" fillId="0" borderId="0" xfId="0" applyFont="1"/>
    <xf numFmtId="0" fontId="28" fillId="0" borderId="0" xfId="0" applyFont="1" applyAlignment="1">
      <alignment horizontal="left"/>
    </xf>
    <xf numFmtId="0" fontId="30" fillId="29" borderId="19" xfId="0" applyFont="1" applyFill="1" applyBorder="1"/>
    <xf numFmtId="0" fontId="0" fillId="0" borderId="0" xfId="0" applyAlignment="1">
      <alignment vertical="center"/>
    </xf>
    <xf numFmtId="0" fontId="22" fillId="0" borderId="26" xfId="0" applyFont="1" applyBorder="1" applyAlignment="1">
      <alignment vertical="center"/>
    </xf>
    <xf numFmtId="0" fontId="0" fillId="0" borderId="14" xfId="0" applyBorder="1" applyAlignment="1">
      <alignment vertical="center" wrapText="1"/>
    </xf>
    <xf numFmtId="0" fontId="0" fillId="0" borderId="15" xfId="0" applyBorder="1" applyAlignment="1">
      <alignment vertical="center"/>
    </xf>
    <xf numFmtId="0" fontId="0" fillId="0" borderId="16" xfId="0" applyBorder="1" applyAlignment="1">
      <alignment vertical="center" wrapText="1"/>
    </xf>
    <xf numFmtId="0" fontId="0" fillId="0" borderId="17" xfId="0" applyBorder="1" applyAlignment="1">
      <alignment vertical="center"/>
    </xf>
    <xf numFmtId="0" fontId="28" fillId="0" borderId="0" xfId="0" applyFont="1" applyAlignment="1">
      <alignment vertical="center"/>
    </xf>
    <xf numFmtId="0" fontId="0" fillId="0" borderId="0" xfId="0" applyAlignment="1">
      <alignment vertical="center" wrapText="1"/>
    </xf>
    <xf numFmtId="37" fontId="0" fillId="0" borderId="15" xfId="108" applyNumberFormat="1" applyFont="1" applyFill="1" applyBorder="1" applyAlignment="1">
      <alignment vertical="center"/>
    </xf>
    <xf numFmtId="37" fontId="0" fillId="0" borderId="17" xfId="108" applyNumberFormat="1" applyFont="1" applyFill="1" applyBorder="1" applyAlignment="1">
      <alignment vertical="center"/>
    </xf>
    <xf numFmtId="0" fontId="29" fillId="0" borderId="0" xfId="0" applyFont="1" applyAlignment="1">
      <alignment vertical="center"/>
    </xf>
    <xf numFmtId="0" fontId="30" fillId="29" borderId="19" xfId="0" applyFont="1" applyFill="1" applyBorder="1" applyAlignment="1">
      <alignment vertical="center"/>
    </xf>
    <xf numFmtId="0" fontId="29" fillId="29" borderId="20" xfId="0" applyFont="1" applyFill="1" applyBorder="1" applyAlignment="1">
      <alignment vertical="center"/>
    </xf>
    <xf numFmtId="0" fontId="29" fillId="29" borderId="21" xfId="0" applyFont="1" applyFill="1" applyBorder="1" applyAlignment="1">
      <alignment vertical="center"/>
    </xf>
    <xf numFmtId="0" fontId="22" fillId="0" borderId="0" xfId="0" applyFont="1" applyAlignment="1">
      <alignment vertical="center"/>
    </xf>
    <xf numFmtId="0" fontId="0" fillId="26" borderId="0" xfId="0" applyFill="1" applyAlignment="1">
      <alignment horizontal="left" vertical="center"/>
    </xf>
    <xf numFmtId="0" fontId="31" fillId="29" borderId="20" xfId="0" applyFont="1" applyFill="1" applyBorder="1" applyAlignment="1">
      <alignment horizontal="right" vertical="center"/>
    </xf>
    <xf numFmtId="0" fontId="31" fillId="29" borderId="21" xfId="0" applyFont="1" applyFill="1" applyBorder="1" applyAlignment="1">
      <alignment vertical="center"/>
    </xf>
    <xf numFmtId="0" fontId="27" fillId="30" borderId="14" xfId="0" applyFont="1" applyFill="1" applyBorder="1" applyAlignment="1">
      <alignment horizontal="center" wrapText="1"/>
    </xf>
    <xf numFmtId="0" fontId="27" fillId="30" borderId="15" xfId="0" applyFont="1" applyFill="1" applyBorder="1" applyAlignment="1">
      <alignment horizontal="center" wrapText="1"/>
    </xf>
    <xf numFmtId="0" fontId="22" fillId="31" borderId="19" xfId="0" applyFont="1" applyFill="1" applyBorder="1" applyAlignment="1">
      <alignment vertical="center" wrapText="1"/>
    </xf>
    <xf numFmtId="0" fontId="27" fillId="32" borderId="19" xfId="0" applyFont="1" applyFill="1" applyBorder="1" applyAlignment="1">
      <alignment horizontal="center" wrapText="1"/>
    </xf>
    <xf numFmtId="0" fontId="27" fillId="32" borderId="20" xfId="0" applyFont="1" applyFill="1" applyBorder="1" applyAlignment="1">
      <alignment horizontal="center" wrapText="1"/>
    </xf>
    <xf numFmtId="0" fontId="27" fillId="32" borderId="21" xfId="0" applyFont="1" applyFill="1" applyBorder="1" applyAlignment="1">
      <alignment horizontal="center" wrapText="1"/>
    </xf>
    <xf numFmtId="0" fontId="24" fillId="0" borderId="0" xfId="0" applyFont="1" applyAlignment="1">
      <alignment vertical="center"/>
    </xf>
    <xf numFmtId="0" fontId="33" fillId="0" borderId="0" xfId="0" applyFont="1" applyAlignment="1">
      <alignment vertical="center"/>
    </xf>
    <xf numFmtId="0" fontId="24" fillId="0" borderId="0" xfId="0" applyFont="1" applyAlignment="1">
      <alignment vertical="center" wrapText="1"/>
    </xf>
    <xf numFmtId="0" fontId="22" fillId="0" borderId="0" xfId="0" applyFont="1"/>
    <xf numFmtId="0" fontId="26" fillId="0" borderId="0" xfId="0" applyFont="1"/>
    <xf numFmtId="0" fontId="0" fillId="0" borderId="0" xfId="0" applyAlignment="1">
      <alignment wrapText="1"/>
    </xf>
    <xf numFmtId="0" fontId="0" fillId="28" borderId="16" xfId="0" applyFill="1" applyBorder="1" applyProtection="1">
      <protection locked="0"/>
    </xf>
    <xf numFmtId="0" fontId="0" fillId="28" borderId="0" xfId="0" applyFill="1" applyAlignment="1" applyProtection="1">
      <alignment horizontal="center"/>
      <protection locked="0"/>
    </xf>
    <xf numFmtId="3" fontId="0" fillId="28" borderId="17" xfId="0" applyNumberFormat="1" applyFill="1" applyBorder="1" applyAlignment="1" applyProtection="1">
      <alignment horizontal="center"/>
      <protection locked="0"/>
    </xf>
    <xf numFmtId="0" fontId="0" fillId="28" borderId="14" xfId="0" applyFill="1" applyBorder="1" applyProtection="1">
      <protection locked="0"/>
    </xf>
    <xf numFmtId="0" fontId="0" fillId="28" borderId="18" xfId="0" applyFill="1" applyBorder="1" applyProtection="1">
      <protection locked="0"/>
    </xf>
    <xf numFmtId="0" fontId="0" fillId="28" borderId="18" xfId="0" applyFill="1" applyBorder="1" applyAlignment="1" applyProtection="1">
      <alignment horizontal="center"/>
      <protection locked="0"/>
    </xf>
    <xf numFmtId="0" fontId="0" fillId="28" borderId="23"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0" xfId="0" applyFill="1" applyProtection="1">
      <protection locked="0"/>
    </xf>
    <xf numFmtId="0" fontId="0" fillId="28" borderId="24" xfId="0" applyFill="1" applyBorder="1" applyAlignment="1" applyProtection="1">
      <alignment horizontal="center"/>
      <protection locked="0"/>
    </xf>
    <xf numFmtId="0" fontId="0" fillId="28" borderId="17" xfId="0" applyFill="1" applyBorder="1" applyAlignment="1" applyProtection="1">
      <alignment horizontal="center"/>
      <protection locked="0"/>
    </xf>
    <xf numFmtId="165" fontId="0" fillId="28" borderId="18" xfId="0" applyNumberFormat="1" applyFill="1" applyBorder="1" applyAlignment="1" applyProtection="1">
      <alignment horizontal="center" vertical="center"/>
      <protection locked="0"/>
    </xf>
    <xf numFmtId="0" fontId="30" fillId="33" borderId="19" xfId="0" applyFont="1" applyFill="1" applyBorder="1"/>
    <xf numFmtId="0" fontId="31" fillId="33" borderId="21" xfId="0" applyFont="1" applyFill="1" applyBorder="1"/>
    <xf numFmtId="0" fontId="28" fillId="34" borderId="0" xfId="0" applyFont="1" applyFill="1"/>
    <xf numFmtId="0" fontId="28" fillId="34" borderId="0" xfId="0" applyFont="1" applyFill="1" applyAlignment="1">
      <alignment horizontal="center"/>
    </xf>
    <xf numFmtId="0" fontId="28" fillId="34" borderId="0" xfId="0" applyFont="1" applyFill="1" applyAlignment="1">
      <alignment horizontal="left"/>
    </xf>
    <xf numFmtId="0" fontId="22" fillId="35" borderId="30" xfId="0" applyFont="1" applyFill="1" applyBorder="1"/>
    <xf numFmtId="0" fontId="0" fillId="36" borderId="31" xfId="0" applyFill="1" applyBorder="1"/>
    <xf numFmtId="0" fontId="0" fillId="34" borderId="0" xfId="0" applyFill="1"/>
    <xf numFmtId="0" fontId="0" fillId="34" borderId="25" xfId="0" applyFill="1" applyBorder="1" applyAlignment="1">
      <alignment wrapText="1"/>
    </xf>
    <xf numFmtId="39" fontId="0" fillId="37" borderId="33" xfId="108" applyNumberFormat="1" applyFont="1" applyFill="1" applyBorder="1" applyAlignment="1" applyProtection="1">
      <alignment horizontal="center"/>
    </xf>
    <xf numFmtId="0" fontId="0" fillId="34" borderId="0" xfId="0" applyFill="1" applyAlignment="1">
      <alignment horizontal="center"/>
    </xf>
    <xf numFmtId="0" fontId="0" fillId="34" borderId="0" xfId="0" applyFill="1" applyAlignment="1">
      <alignment horizontal="left"/>
    </xf>
    <xf numFmtId="0" fontId="22" fillId="38" borderId="26" xfId="0" applyFont="1" applyFill="1" applyBorder="1" applyAlignment="1">
      <alignment horizontal="left" vertical="center"/>
    </xf>
    <xf numFmtId="0" fontId="0" fillId="36" borderId="27" xfId="0" applyFill="1" applyBorder="1" applyAlignment="1">
      <alignment horizontal="left" vertical="top" wrapText="1"/>
    </xf>
    <xf numFmtId="0" fontId="24" fillId="34" borderId="0" xfId="0" applyFont="1" applyFill="1" applyAlignment="1">
      <alignment vertical="center"/>
    </xf>
    <xf numFmtId="0" fontId="0" fillId="34" borderId="26" xfId="0" applyFill="1" applyBorder="1" applyAlignment="1">
      <alignment wrapText="1"/>
    </xf>
    <xf numFmtId="39" fontId="0" fillId="37" borderId="34" xfId="108" applyNumberFormat="1" applyFont="1" applyFill="1" applyBorder="1" applyAlignment="1" applyProtection="1">
      <alignment horizontal="center"/>
    </xf>
    <xf numFmtId="0" fontId="22" fillId="34" borderId="26" xfId="0" applyFont="1" applyFill="1" applyBorder="1"/>
    <xf numFmtId="0" fontId="0" fillId="36" borderId="32" xfId="0" applyFill="1" applyBorder="1"/>
    <xf numFmtId="0" fontId="0" fillId="34" borderId="0" xfId="0" applyFill="1" applyAlignment="1">
      <alignment vertical="center"/>
    </xf>
    <xf numFmtId="0" fontId="30" fillId="33" borderId="19" xfId="0" applyFont="1" applyFill="1" applyBorder="1" applyAlignment="1">
      <alignment vertical="center"/>
    </xf>
    <xf numFmtId="0" fontId="29" fillId="33" borderId="20" xfId="0" applyFont="1" applyFill="1" applyBorder="1" applyAlignment="1">
      <alignment vertical="center"/>
    </xf>
    <xf numFmtId="0" fontId="29" fillId="33" borderId="21" xfId="0" applyFont="1" applyFill="1" applyBorder="1" applyAlignment="1">
      <alignment vertical="center"/>
    </xf>
    <xf numFmtId="0" fontId="0" fillId="34" borderId="14" xfId="0" applyFill="1" applyBorder="1" applyAlignment="1">
      <alignment vertical="center" wrapText="1"/>
    </xf>
    <xf numFmtId="165" fontId="0" fillId="35" borderId="18" xfId="0" applyNumberFormat="1" applyFill="1" applyBorder="1" applyAlignment="1">
      <alignment horizontal="center" vertical="center"/>
    </xf>
    <xf numFmtId="0" fontId="0" fillId="34" borderId="15" xfId="0" applyFill="1" applyBorder="1" applyAlignment="1">
      <alignment vertical="center"/>
    </xf>
    <xf numFmtId="0" fontId="0" fillId="34" borderId="16" xfId="0" applyFill="1" applyBorder="1" applyAlignment="1" applyProtection="1">
      <alignment horizontal="left" vertical="center"/>
      <protection hidden="1"/>
    </xf>
    <xf numFmtId="0" fontId="0" fillId="35" borderId="0" xfId="0" applyFill="1" applyAlignment="1">
      <alignment vertical="center" wrapText="1"/>
    </xf>
    <xf numFmtId="0" fontId="0" fillId="34" borderId="17" xfId="0" applyFill="1" applyBorder="1" applyAlignment="1">
      <alignment vertical="center"/>
    </xf>
    <xf numFmtId="0" fontId="30" fillId="33" borderId="19" xfId="0" applyFont="1" applyFill="1" applyBorder="1" applyAlignment="1">
      <alignment horizontal="centerContinuous"/>
    </xf>
    <xf numFmtId="0" fontId="31" fillId="33" borderId="20" xfId="0" applyFont="1" applyFill="1" applyBorder="1" applyAlignment="1">
      <alignment horizontal="centerContinuous"/>
    </xf>
    <xf numFmtId="0" fontId="30" fillId="33" borderId="20" xfId="0" applyFont="1" applyFill="1" applyBorder="1" applyAlignment="1">
      <alignment horizontal="centerContinuous"/>
    </xf>
    <xf numFmtId="0" fontId="31" fillId="33" borderId="21" xfId="0" applyFont="1" applyFill="1" applyBorder="1" applyAlignment="1">
      <alignment horizontal="centerContinuous"/>
    </xf>
    <xf numFmtId="0" fontId="32" fillId="39" borderId="19" xfId="0" applyFont="1" applyFill="1" applyBorder="1" applyAlignment="1">
      <alignment horizontal="centerContinuous"/>
    </xf>
    <xf numFmtId="0" fontId="33" fillId="39" borderId="20" xfId="0" applyFont="1" applyFill="1" applyBorder="1" applyAlignment="1">
      <alignment horizontal="centerContinuous"/>
    </xf>
    <xf numFmtId="0" fontId="33" fillId="39" borderId="21" xfId="0" applyFont="1" applyFill="1" applyBorder="1" applyAlignment="1">
      <alignment horizontal="centerContinuous"/>
    </xf>
    <xf numFmtId="0" fontId="32" fillId="40" borderId="27" xfId="0" applyFont="1" applyFill="1" applyBorder="1" applyAlignment="1">
      <alignment horizontal="centerContinuous"/>
    </xf>
    <xf numFmtId="0" fontId="33" fillId="40" borderId="19" xfId="0" applyFont="1" applyFill="1" applyBorder="1"/>
    <xf numFmtId="0" fontId="32" fillId="40" borderId="19" xfId="0" applyFont="1" applyFill="1" applyBorder="1" applyAlignment="1">
      <alignment horizontal="centerContinuous"/>
    </xf>
    <xf numFmtId="0" fontId="33" fillId="40" borderId="20" xfId="0" applyFont="1" applyFill="1" applyBorder="1" applyAlignment="1">
      <alignment horizontal="centerContinuous"/>
    </xf>
    <xf numFmtId="0" fontId="33" fillId="40" borderId="21" xfId="0" applyFont="1" applyFill="1" applyBorder="1" applyAlignment="1">
      <alignment horizontal="centerContinuous"/>
    </xf>
    <xf numFmtId="0" fontId="27" fillId="39" borderId="14" xfId="0" applyFont="1" applyFill="1" applyBorder="1" applyAlignment="1">
      <alignment horizontal="center" wrapText="1"/>
    </xf>
    <xf numFmtId="0" fontId="27" fillId="39" borderId="18" xfId="0" applyFont="1" applyFill="1" applyBorder="1" applyAlignment="1">
      <alignment horizontal="center" wrapText="1"/>
    </xf>
    <xf numFmtId="0" fontId="27" fillId="39" borderId="15" xfId="0" applyFont="1" applyFill="1" applyBorder="1" applyAlignment="1">
      <alignment horizontal="center" wrapText="1"/>
    </xf>
    <xf numFmtId="0" fontId="27" fillId="39" borderId="23" xfId="0" applyFont="1" applyFill="1" applyBorder="1" applyAlignment="1">
      <alignment horizontal="center" wrapText="1"/>
    </xf>
    <xf numFmtId="0" fontId="27" fillId="40" borderId="14" xfId="0" applyFont="1" applyFill="1" applyBorder="1" applyAlignment="1">
      <alignment horizontal="center" wrapText="1"/>
    </xf>
    <xf numFmtId="0" fontId="27" fillId="40" borderId="18" xfId="0" applyFont="1" applyFill="1" applyBorder="1" applyAlignment="1">
      <alignment horizontal="center" wrapText="1"/>
    </xf>
    <xf numFmtId="0" fontId="27" fillId="40" borderId="15" xfId="0" applyFont="1" applyFill="1" applyBorder="1" applyAlignment="1">
      <alignment horizontal="center" wrapText="1"/>
    </xf>
    <xf numFmtId="0" fontId="27" fillId="34" borderId="16" xfId="0" applyFont="1" applyFill="1" applyBorder="1" applyAlignment="1">
      <alignment horizontal="center" wrapText="1"/>
    </xf>
    <xf numFmtId="0" fontId="27" fillId="34" borderId="0" xfId="0" applyFont="1" applyFill="1" applyAlignment="1">
      <alignment horizontal="center" wrapText="1"/>
    </xf>
    <xf numFmtId="0" fontId="27" fillId="34" borderId="17" xfId="0" applyFont="1" applyFill="1" applyBorder="1" applyAlignment="1">
      <alignment horizontal="center" wrapText="1"/>
    </xf>
    <xf numFmtId="0" fontId="27" fillId="34" borderId="14" xfId="0" applyFont="1" applyFill="1" applyBorder="1" applyAlignment="1">
      <alignment horizontal="center" wrapText="1"/>
    </xf>
    <xf numFmtId="0" fontId="27" fillId="34" borderId="18" xfId="0" applyFont="1" applyFill="1" applyBorder="1" applyAlignment="1">
      <alignment horizontal="center" wrapText="1"/>
    </xf>
    <xf numFmtId="0" fontId="27" fillId="34" borderId="15" xfId="0" applyFont="1" applyFill="1" applyBorder="1" applyAlignment="1">
      <alignment horizontal="center" wrapText="1"/>
    </xf>
    <xf numFmtId="0" fontId="0" fillId="35" borderId="14" xfId="0" applyFill="1" applyBorder="1"/>
    <xf numFmtId="0" fontId="0" fillId="34" borderId="18" xfId="0" applyFill="1" applyBorder="1"/>
    <xf numFmtId="0" fontId="0" fillId="35" borderId="18" xfId="0" applyFill="1" applyBorder="1" applyAlignment="1">
      <alignment horizontal="center"/>
    </xf>
    <xf numFmtId="0" fontId="0" fillId="34" borderId="18" xfId="0" applyFill="1" applyBorder="1" applyAlignment="1">
      <alignment horizontal="center"/>
    </xf>
    <xf numFmtId="3" fontId="0" fillId="35" borderId="15" xfId="0" applyNumberFormat="1" applyFill="1" applyBorder="1" applyAlignment="1">
      <alignment horizontal="center"/>
    </xf>
    <xf numFmtId="0" fontId="0" fillId="35" borderId="18" xfId="0" applyFill="1" applyBorder="1"/>
    <xf numFmtId="0" fontId="0" fillId="35" borderId="23" xfId="0" applyFill="1" applyBorder="1" applyAlignment="1">
      <alignment horizontal="center"/>
    </xf>
    <xf numFmtId="0" fontId="0" fillId="35" borderId="15" xfId="0" applyFill="1" applyBorder="1" applyAlignment="1">
      <alignment horizontal="center"/>
    </xf>
    <xf numFmtId="165" fontId="0" fillId="34" borderId="18" xfId="0" applyNumberFormat="1" applyFill="1" applyBorder="1" applyAlignment="1">
      <alignment horizontal="center"/>
    </xf>
    <xf numFmtId="3" fontId="0" fillId="34" borderId="15" xfId="0" applyNumberFormat="1" applyFill="1" applyBorder="1" applyAlignment="1">
      <alignment horizontal="center"/>
    </xf>
    <xf numFmtId="1" fontId="0" fillId="34" borderId="14" xfId="0" applyNumberFormat="1" applyFill="1" applyBorder="1" applyAlignment="1">
      <alignment horizontal="center"/>
    </xf>
    <xf numFmtId="0" fontId="0" fillId="34" borderId="15" xfId="0" applyFill="1" applyBorder="1" applyAlignment="1">
      <alignment horizontal="center"/>
    </xf>
    <xf numFmtId="0" fontId="0" fillId="35" borderId="16" xfId="0" applyFill="1" applyBorder="1"/>
    <xf numFmtId="0" fontId="0" fillId="35" borderId="0" xfId="0" applyFill="1" applyAlignment="1">
      <alignment horizontal="center"/>
    </xf>
    <xf numFmtId="3" fontId="0" fillId="35" borderId="17" xfId="0" applyNumberFormat="1" applyFill="1" applyBorder="1" applyAlignment="1">
      <alignment horizontal="center"/>
    </xf>
    <xf numFmtId="0" fontId="0" fillId="35" borderId="0" xfId="0" applyFill="1"/>
    <xf numFmtId="0" fontId="0" fillId="35" borderId="24" xfId="0" applyFill="1" applyBorder="1" applyAlignment="1">
      <alignment horizontal="center"/>
    </xf>
    <xf numFmtId="0" fontId="0" fillId="35" borderId="17" xfId="0" applyFill="1" applyBorder="1" applyAlignment="1">
      <alignment horizontal="center"/>
    </xf>
    <xf numFmtId="165" fontId="0" fillId="34" borderId="0" xfId="0" applyNumberFormat="1" applyFill="1" applyAlignment="1">
      <alignment horizontal="center"/>
    </xf>
    <xf numFmtId="3" fontId="0" fillId="34" borderId="17" xfId="0" applyNumberFormat="1" applyFill="1" applyBorder="1" applyAlignment="1">
      <alignment horizontal="center"/>
    </xf>
    <xf numFmtId="1" fontId="0" fillId="34" borderId="16" xfId="0" applyNumberFormat="1" applyFill="1" applyBorder="1" applyAlignment="1">
      <alignment horizontal="center"/>
    </xf>
    <xf numFmtId="0" fontId="0" fillId="34" borderId="17" xfId="0" applyFill="1" applyBorder="1" applyAlignment="1">
      <alignment horizontal="center"/>
    </xf>
    <xf numFmtId="0" fontId="0" fillId="0" borderId="35" xfId="0" applyBorder="1" applyAlignment="1">
      <alignment horizontal="center"/>
    </xf>
    <xf numFmtId="0" fontId="28" fillId="34" borderId="0" xfId="0" applyFont="1" applyFill="1" applyAlignment="1">
      <alignment horizontal="left" wrapText="1"/>
    </xf>
    <xf numFmtId="0" fontId="0" fillId="34" borderId="0" xfId="0" applyFill="1" applyAlignment="1">
      <alignment horizontal="left" wrapText="1"/>
    </xf>
    <xf numFmtId="0" fontId="24" fillId="34" borderId="0" xfId="0" applyFont="1" applyFill="1" applyAlignment="1">
      <alignment vertical="center" wrapText="1"/>
    </xf>
    <xf numFmtId="0" fontId="0" fillId="34" borderId="0" xfId="0" applyFill="1" applyAlignment="1">
      <alignment vertical="center" wrapText="1"/>
    </xf>
    <xf numFmtId="166" fontId="0" fillId="34" borderId="14" xfId="108" applyNumberFormat="1" applyFont="1" applyFill="1" applyBorder="1" applyAlignment="1" applyProtection="1">
      <alignment horizontal="center" wrapText="1"/>
    </xf>
    <xf numFmtId="166" fontId="0" fillId="34" borderId="16" xfId="108" applyNumberFormat="1" applyFont="1" applyFill="1" applyBorder="1" applyAlignment="1" applyProtection="1">
      <alignment horizontal="center" wrapText="1"/>
    </xf>
    <xf numFmtId="0" fontId="27" fillId="30" borderId="18" xfId="0" applyFont="1" applyFill="1" applyBorder="1" applyAlignment="1">
      <alignment horizontal="center" wrapText="1"/>
    </xf>
    <xf numFmtId="0" fontId="27" fillId="32" borderId="27" xfId="0" applyFont="1" applyFill="1" applyBorder="1" applyAlignment="1">
      <alignment horizontal="center" wrapText="1"/>
    </xf>
    <xf numFmtId="0" fontId="32" fillId="32" borderId="27" xfId="0" applyFont="1" applyFill="1" applyBorder="1" applyAlignment="1">
      <alignment horizontal="centerContinuous"/>
    </xf>
    <xf numFmtId="0" fontId="3" fillId="29" borderId="0" xfId="0" applyFont="1" applyFill="1" applyAlignment="1">
      <alignment horizontal="center" wrapText="1"/>
    </xf>
    <xf numFmtId="0" fontId="3" fillId="29" borderId="17" xfId="0" applyFont="1" applyFill="1" applyBorder="1" applyAlignment="1">
      <alignment horizontal="center" wrapText="1"/>
    </xf>
    <xf numFmtId="0" fontId="3" fillId="29" borderId="19" xfId="0" applyFont="1" applyFill="1" applyBorder="1" applyAlignment="1">
      <alignment horizontal="center" wrapText="1"/>
    </xf>
    <xf numFmtId="0" fontId="3" fillId="29" borderId="20" xfId="0" applyFont="1" applyFill="1" applyBorder="1" applyAlignment="1">
      <alignment horizontal="center" wrapText="1"/>
    </xf>
    <xf numFmtId="0" fontId="3" fillId="29" borderId="21" xfId="0" applyFont="1" applyFill="1" applyBorder="1" applyAlignment="1">
      <alignment horizontal="center" wrapText="1"/>
    </xf>
    <xf numFmtId="0" fontId="0" fillId="41" borderId="11" xfId="0" applyFill="1" applyBorder="1"/>
    <xf numFmtId="0" fontId="0" fillId="41" borderId="0" xfId="0" applyFill="1"/>
    <xf numFmtId="0" fontId="24" fillId="41" borderId="0" xfId="0" applyFont="1" applyFill="1" applyAlignment="1">
      <alignment horizontal="center"/>
    </xf>
    <xf numFmtId="0" fontId="24" fillId="41" borderId="0" xfId="0" applyFont="1" applyFill="1"/>
    <xf numFmtId="0" fontId="0" fillId="41" borderId="0" xfId="0" applyFill="1" applyAlignment="1">
      <alignment horizontal="center"/>
    </xf>
    <xf numFmtId="0" fontId="36" fillId="41" borderId="0" xfId="0" applyFont="1" applyFill="1"/>
    <xf numFmtId="0" fontId="0" fillId="41" borderId="0" xfId="0" quotePrefix="1" applyFill="1"/>
    <xf numFmtId="0" fontId="0" fillId="41" borderId="0" xfId="0" applyFill="1" applyAlignment="1">
      <alignment horizontal="left"/>
    </xf>
    <xf numFmtId="1" fontId="0" fillId="41" borderId="0" xfId="0" applyNumberFormat="1" applyFill="1"/>
    <xf numFmtId="0" fontId="27" fillId="30" borderId="19" xfId="0" applyFont="1" applyFill="1" applyBorder="1" applyAlignment="1">
      <alignment horizontal="center" wrapText="1"/>
    </xf>
    <xf numFmtId="0" fontId="27" fillId="30" borderId="20" xfId="0" applyFont="1" applyFill="1" applyBorder="1" applyAlignment="1">
      <alignment horizontal="center" wrapText="1"/>
    </xf>
    <xf numFmtId="0" fontId="27" fillId="30" borderId="21" xfId="0" applyFont="1" applyFill="1" applyBorder="1" applyAlignment="1">
      <alignment horizontal="center" wrapText="1"/>
    </xf>
    <xf numFmtId="0" fontId="0" fillId="34" borderId="17" xfId="0" applyFill="1" applyBorder="1"/>
    <xf numFmtId="0" fontId="0" fillId="34" borderId="37" xfId="0" applyFill="1" applyBorder="1"/>
    <xf numFmtId="0" fontId="0" fillId="34" borderId="38" xfId="0" applyFill="1" applyBorder="1"/>
    <xf numFmtId="0" fontId="27" fillId="39" borderId="19" xfId="0" applyFont="1" applyFill="1" applyBorder="1" applyAlignment="1">
      <alignment horizontal="center" wrapText="1"/>
    </xf>
    <xf numFmtId="0" fontId="27" fillId="39" borderId="20" xfId="0" applyFont="1" applyFill="1" applyBorder="1" applyAlignment="1">
      <alignment horizontal="center" wrapText="1"/>
    </xf>
    <xf numFmtId="0" fontId="27" fillId="39" borderId="21" xfId="0" applyFont="1" applyFill="1" applyBorder="1" applyAlignment="1">
      <alignment horizontal="center" wrapText="1"/>
    </xf>
    <xf numFmtId="0" fontId="27" fillId="40" borderId="19" xfId="0" applyFont="1" applyFill="1" applyBorder="1" applyAlignment="1">
      <alignment horizontal="center" wrapText="1"/>
    </xf>
    <xf numFmtId="0" fontId="27" fillId="40" borderId="20" xfId="0" applyFont="1" applyFill="1" applyBorder="1" applyAlignment="1">
      <alignment horizontal="center" wrapText="1"/>
    </xf>
    <xf numFmtId="0" fontId="27" fillId="40" borderId="21" xfId="0" applyFont="1" applyFill="1" applyBorder="1" applyAlignment="1">
      <alignment horizontal="center" wrapText="1"/>
    </xf>
    <xf numFmtId="0" fontId="3" fillId="33" borderId="19" xfId="0" applyFont="1" applyFill="1" applyBorder="1" applyAlignment="1">
      <alignment horizontal="center" wrapText="1"/>
    </xf>
    <xf numFmtId="0" fontId="3" fillId="33" borderId="20" xfId="0" applyFont="1" applyFill="1" applyBorder="1" applyAlignment="1">
      <alignment horizontal="center" wrapText="1"/>
    </xf>
    <xf numFmtId="0" fontId="3" fillId="33" borderId="21" xfId="0" applyFont="1" applyFill="1" applyBorder="1" applyAlignment="1">
      <alignment horizontal="center" wrapText="1"/>
    </xf>
    <xf numFmtId="0" fontId="0" fillId="35" borderId="15" xfId="0" applyFill="1" applyBorder="1"/>
    <xf numFmtId="0" fontId="0" fillId="35" borderId="17" xfId="0" applyFill="1" applyBorder="1"/>
    <xf numFmtId="0" fontId="0" fillId="35" borderId="36" xfId="0" applyFill="1" applyBorder="1"/>
    <xf numFmtId="0" fontId="0" fillId="35" borderId="37" xfId="0" applyFill="1" applyBorder="1"/>
    <xf numFmtId="0" fontId="0" fillId="35" borderId="38" xfId="0" applyFill="1" applyBorder="1"/>
    <xf numFmtId="0" fontId="30" fillId="33" borderId="20" xfId="0" applyFont="1" applyFill="1" applyBorder="1"/>
    <xf numFmtId="0" fontId="30" fillId="33" borderId="21" xfId="0" applyFont="1" applyFill="1" applyBorder="1"/>
    <xf numFmtId="165" fontId="0" fillId="34" borderId="37" xfId="0" applyNumberFormat="1" applyFill="1" applyBorder="1" applyAlignment="1">
      <alignment horizontal="center"/>
    </xf>
    <xf numFmtId="0" fontId="0" fillId="34" borderId="38" xfId="0" applyFill="1" applyBorder="1" applyAlignment="1">
      <alignment horizontal="center"/>
    </xf>
    <xf numFmtId="0" fontId="0" fillId="34" borderId="15" xfId="0" applyFill="1" applyBorder="1"/>
    <xf numFmtId="166" fontId="0" fillId="34" borderId="36" xfId="108" applyNumberFormat="1" applyFont="1" applyFill="1" applyBorder="1" applyAlignment="1" applyProtection="1">
      <alignment horizontal="center" wrapText="1"/>
    </xf>
    <xf numFmtId="1" fontId="0" fillId="34" borderId="36" xfId="0" applyNumberFormat="1" applyFill="1" applyBorder="1" applyAlignment="1">
      <alignment horizontal="center"/>
    </xf>
    <xf numFmtId="0" fontId="0" fillId="0" borderId="0" xfId="0" applyAlignment="1" applyProtection="1">
      <alignment horizontal="center"/>
      <protection hidden="1"/>
    </xf>
    <xf numFmtId="0" fontId="0" fillId="0" borderId="18" xfId="0" applyBorder="1" applyAlignment="1" applyProtection="1">
      <alignment horizontal="center"/>
      <protection hidden="1"/>
    </xf>
    <xf numFmtId="2" fontId="0" fillId="0" borderId="14" xfId="108" applyNumberFormat="1" applyFont="1" applyFill="1" applyBorder="1" applyAlignment="1" applyProtection="1">
      <alignment horizontal="center"/>
      <protection hidden="1"/>
    </xf>
    <xf numFmtId="165" fontId="0" fillId="0" borderId="18" xfId="108" applyNumberFormat="1" applyFont="1" applyFill="1" applyBorder="1" applyAlignment="1" applyProtection="1">
      <alignment horizontal="center"/>
      <protection hidden="1"/>
    </xf>
    <xf numFmtId="166" fontId="0" fillId="0" borderId="15" xfId="108" applyNumberFormat="1" applyFont="1" applyFill="1" applyBorder="1" applyAlignment="1" applyProtection="1">
      <alignment horizontal="center"/>
      <protection hidden="1"/>
    </xf>
    <xf numFmtId="2" fontId="0" fillId="0" borderId="16" xfId="108" applyNumberFormat="1" applyFont="1" applyFill="1" applyBorder="1" applyAlignment="1" applyProtection="1">
      <alignment horizontal="center"/>
      <protection hidden="1"/>
    </xf>
    <xf numFmtId="165" fontId="0" fillId="0" borderId="0" xfId="108" applyNumberFormat="1" applyFont="1" applyFill="1" applyBorder="1" applyAlignment="1" applyProtection="1">
      <alignment horizontal="center"/>
      <protection hidden="1"/>
    </xf>
    <xf numFmtId="166" fontId="0" fillId="0" borderId="17" xfId="108" applyNumberFormat="1" applyFont="1" applyFill="1" applyBorder="1" applyAlignment="1" applyProtection="1">
      <alignment horizontal="center"/>
      <protection hidden="1"/>
    </xf>
    <xf numFmtId="0" fontId="0" fillId="28" borderId="37" xfId="0" applyFill="1" applyBorder="1" applyAlignment="1" applyProtection="1">
      <alignment horizontal="center"/>
      <protection locked="0"/>
    </xf>
    <xf numFmtId="2" fontId="0" fillId="0" borderId="36" xfId="108" applyNumberFormat="1" applyFont="1" applyFill="1" applyBorder="1" applyAlignment="1" applyProtection="1">
      <alignment horizontal="center"/>
      <protection hidden="1"/>
    </xf>
    <xf numFmtId="165" fontId="0" fillId="0" borderId="37" xfId="108" applyNumberFormat="1" applyFont="1" applyFill="1" applyBorder="1" applyAlignment="1" applyProtection="1">
      <alignment horizontal="center"/>
      <protection hidden="1"/>
    </xf>
    <xf numFmtId="166" fontId="0" fillId="0" borderId="38" xfId="108" applyNumberFormat="1" applyFont="1" applyFill="1" applyBorder="1" applyAlignment="1" applyProtection="1">
      <alignment horizontal="center"/>
      <protection hidden="1"/>
    </xf>
    <xf numFmtId="37" fontId="0" fillId="0" borderId="18" xfId="108" applyNumberFormat="1" applyFont="1" applyFill="1" applyBorder="1" applyAlignment="1" applyProtection="1">
      <alignment vertical="center"/>
      <protection hidden="1"/>
    </xf>
    <xf numFmtId="0" fontId="1" fillId="0" borderId="0" xfId="109"/>
    <xf numFmtId="0" fontId="22" fillId="0" borderId="0" xfId="109" applyFont="1" applyAlignment="1">
      <alignment horizontal="left" vertical="top"/>
    </xf>
    <xf numFmtId="0" fontId="0" fillId="0" borderId="39" xfId="109" applyFont="1" applyBorder="1" applyAlignment="1">
      <alignment horizontal="left" vertical="center" wrapText="1" indent="1"/>
    </xf>
    <xf numFmtId="0" fontId="22" fillId="0" borderId="0" xfId="109" applyFont="1" applyAlignment="1">
      <alignment horizontal="left" vertical="top" indent="18"/>
    </xf>
    <xf numFmtId="0" fontId="0" fillId="0" borderId="39" xfId="109" applyFont="1" applyBorder="1" applyAlignment="1">
      <alignment vertical="top"/>
    </xf>
    <xf numFmtId="0" fontId="22" fillId="0" borderId="0" xfId="109" applyFont="1" applyAlignment="1">
      <alignment horizontal="left" vertical="top" wrapText="1" indent="18"/>
    </xf>
    <xf numFmtId="0" fontId="0" fillId="0" borderId="40" xfId="109" applyFont="1" applyBorder="1" applyAlignment="1">
      <alignment vertical="top"/>
    </xf>
    <xf numFmtId="0" fontId="1" fillId="0" borderId="0" xfId="109" applyAlignment="1">
      <alignment vertical="top" wrapText="1"/>
    </xf>
    <xf numFmtId="0" fontId="22" fillId="0" borderId="0" xfId="109" applyFont="1" applyAlignment="1">
      <alignment vertical="top"/>
    </xf>
    <xf numFmtId="0" fontId="22" fillId="0" borderId="41" xfId="109" applyFont="1" applyBorder="1" applyAlignment="1">
      <alignment horizontal="center" vertical="center" wrapText="1"/>
    </xf>
    <xf numFmtId="0" fontId="22" fillId="0" borderId="42" xfId="109" applyFont="1" applyBorder="1" applyAlignment="1">
      <alignment horizontal="center" vertical="center" wrapText="1"/>
    </xf>
    <xf numFmtId="0" fontId="22" fillId="0" borderId="43" xfId="109" applyFont="1" applyBorder="1" applyAlignment="1">
      <alignment horizontal="center" vertical="center" wrapText="1"/>
    </xf>
    <xf numFmtId="164" fontId="1" fillId="0" borderId="44" xfId="109" applyNumberFormat="1" applyBorder="1" applyAlignment="1">
      <alignment horizontal="left" vertical="center" wrapText="1" indent="1"/>
    </xf>
    <xf numFmtId="14" fontId="1" fillId="0" borderId="45" xfId="109" applyNumberFormat="1" applyBorder="1" applyAlignment="1">
      <alignment horizontal="left" vertical="center" wrapText="1" indent="1"/>
    </xf>
    <xf numFmtId="0" fontId="1" fillId="0" borderId="45" xfId="109" applyBorder="1" applyAlignment="1">
      <alignment horizontal="left" vertical="center" wrapText="1" indent="1"/>
    </xf>
    <xf numFmtId="0" fontId="0" fillId="0" borderId="46" xfId="109" applyFont="1" applyBorder="1" applyAlignment="1">
      <alignment horizontal="left" vertical="center" wrapText="1" indent="1"/>
    </xf>
    <xf numFmtId="14" fontId="0" fillId="0" borderId="45" xfId="109" applyNumberFormat="1" applyFont="1" applyBorder="1" applyAlignment="1">
      <alignment horizontal="left" vertical="center" wrapText="1" indent="1"/>
    </xf>
    <xf numFmtId="0" fontId="0" fillId="0" borderId="45" xfId="109" applyFont="1" applyBorder="1" applyAlignment="1">
      <alignment horizontal="left" vertical="center" wrapText="1" indent="1"/>
    </xf>
    <xf numFmtId="164" fontId="0" fillId="0" borderId="44" xfId="109" applyNumberFormat="1" applyFont="1" applyBorder="1" applyAlignment="1">
      <alignment horizontal="left" vertical="center" wrapText="1" indent="1"/>
    </xf>
    <xf numFmtId="0" fontId="1" fillId="0" borderId="46" xfId="109" applyBorder="1" applyAlignment="1">
      <alignment horizontal="left" vertical="center" wrapText="1" indent="1"/>
    </xf>
    <xf numFmtId="164" fontId="1" fillId="0" borderId="47" xfId="109" applyNumberFormat="1" applyBorder="1" applyAlignment="1">
      <alignment horizontal="left" vertical="center" wrapText="1" indent="1"/>
    </xf>
    <xf numFmtId="0" fontId="1" fillId="0" borderId="48" xfId="109" applyBorder="1" applyAlignment="1">
      <alignment horizontal="left" vertical="center" wrapText="1" indent="1"/>
    </xf>
    <xf numFmtId="0" fontId="1" fillId="0" borderId="49" xfId="109" applyBorder="1" applyAlignment="1">
      <alignment horizontal="left" vertical="center" wrapText="1" indent="1"/>
    </xf>
    <xf numFmtId="0" fontId="1" fillId="0" borderId="0" xfId="109" applyAlignment="1">
      <alignment horizontal="left" vertical="top"/>
    </xf>
    <xf numFmtId="0" fontId="1" fillId="0" borderId="0" xfId="109" applyAlignment="1">
      <alignment horizontal="left" vertical="top" wrapText="1"/>
    </xf>
    <xf numFmtId="37" fontId="0" fillId="0" borderId="0" xfId="108" applyNumberFormat="1" applyFont="1" applyFill="1" applyBorder="1" applyAlignment="1" applyProtection="1">
      <alignment vertical="center"/>
      <protection hidden="1"/>
    </xf>
    <xf numFmtId="0" fontId="0" fillId="34" borderId="16" xfId="0" applyFill="1" applyBorder="1" applyAlignment="1">
      <alignment vertical="center" wrapText="1"/>
    </xf>
    <xf numFmtId="165" fontId="0" fillId="35" borderId="0" xfId="0" applyNumberFormat="1" applyFill="1" applyAlignment="1">
      <alignment horizontal="center" vertical="center"/>
    </xf>
    <xf numFmtId="3" fontId="0" fillId="34" borderId="45" xfId="0" applyNumberFormat="1" applyFill="1" applyBorder="1" applyAlignment="1">
      <alignment vertical="center"/>
    </xf>
    <xf numFmtId="0" fontId="0" fillId="34" borderId="45" xfId="0" applyFill="1" applyBorder="1" applyAlignment="1">
      <alignment vertical="center"/>
    </xf>
    <xf numFmtId="43" fontId="0" fillId="36" borderId="15" xfId="108" applyFont="1" applyFill="1" applyBorder="1" applyProtection="1"/>
    <xf numFmtId="43" fontId="0" fillId="36" borderId="17" xfId="108" applyFont="1" applyFill="1" applyBorder="1" applyProtection="1"/>
    <xf numFmtId="43" fontId="0" fillId="36" borderId="38" xfId="108" applyFont="1" applyFill="1" applyBorder="1" applyProtection="1"/>
    <xf numFmtId="3" fontId="0" fillId="28" borderId="38" xfId="0" applyNumberFormat="1" applyFill="1" applyBorder="1" applyAlignment="1" applyProtection="1">
      <alignment horizontal="center"/>
      <protection locked="0"/>
    </xf>
    <xf numFmtId="166" fontId="0" fillId="0" borderId="0" xfId="108" applyNumberFormat="1" applyFont="1"/>
    <xf numFmtId="0" fontId="38" fillId="0" borderId="0" xfId="111" applyAlignment="1">
      <alignment wrapText="1"/>
    </xf>
    <xf numFmtId="0" fontId="0" fillId="31" borderId="0" xfId="0" applyFill="1"/>
    <xf numFmtId="0" fontId="24" fillId="31" borderId="0" xfId="0" applyFont="1" applyFill="1"/>
    <xf numFmtId="166" fontId="0" fillId="31" borderId="0" xfId="108" applyNumberFormat="1" applyFont="1" applyFill="1"/>
    <xf numFmtId="0" fontId="0" fillId="31" borderId="0" xfId="0" quotePrefix="1" applyFill="1"/>
    <xf numFmtId="1" fontId="0" fillId="31" borderId="0" xfId="0" applyNumberFormat="1" applyFill="1"/>
    <xf numFmtId="0" fontId="22" fillId="0" borderId="16" xfId="0" applyFont="1" applyBorder="1" applyAlignment="1">
      <alignment vertical="center"/>
    </xf>
    <xf numFmtId="37" fontId="22" fillId="0" borderId="0" xfId="108" applyNumberFormat="1" applyFont="1" applyFill="1" applyBorder="1" applyAlignment="1" applyProtection="1">
      <alignment vertical="center"/>
      <protection hidden="1"/>
    </xf>
    <xf numFmtId="37" fontId="22" fillId="0" borderId="17" xfId="108" applyNumberFormat="1" applyFont="1" applyFill="1" applyBorder="1" applyAlignment="1">
      <alignment vertical="center"/>
    </xf>
    <xf numFmtId="165" fontId="27" fillId="31" borderId="20" xfId="0" applyNumberFormat="1" applyFont="1" applyFill="1" applyBorder="1" applyAlignment="1" applyProtection="1">
      <alignment vertical="center" wrapText="1"/>
      <protection hidden="1"/>
    </xf>
    <xf numFmtId="165" fontId="27" fillId="31" borderId="21" xfId="0" applyNumberFormat="1" applyFont="1" applyFill="1" applyBorder="1" applyAlignment="1" applyProtection="1">
      <alignment vertical="center" wrapText="1"/>
      <protection hidden="1"/>
    </xf>
    <xf numFmtId="0" fontId="0" fillId="0" borderId="14" xfId="0" applyBorder="1" applyAlignment="1">
      <alignment vertical="center"/>
    </xf>
    <xf numFmtId="0" fontId="0" fillId="0" borderId="16" xfId="0" applyBorder="1" applyAlignment="1">
      <alignment vertical="center"/>
    </xf>
    <xf numFmtId="0" fontId="0" fillId="26" borderId="32" xfId="0" applyFill="1" applyBorder="1"/>
    <xf numFmtId="0" fontId="0" fillId="0" borderId="16" xfId="0" applyBorder="1" applyAlignment="1" applyProtection="1">
      <alignment horizontal="left" vertical="center"/>
      <protection locked="0" hidden="1"/>
    </xf>
    <xf numFmtId="2" fontId="0" fillId="0" borderId="0" xfId="108" applyNumberFormat="1" applyFont="1" applyFill="1" applyBorder="1" applyAlignment="1" applyProtection="1">
      <alignment vertical="center"/>
      <protection hidden="1"/>
    </xf>
    <xf numFmtId="0" fontId="32" fillId="32" borderId="20" xfId="0" applyFont="1" applyFill="1" applyBorder="1" applyAlignment="1">
      <alignment horizontal="center"/>
    </xf>
    <xf numFmtId="2" fontId="0" fillId="26" borderId="15" xfId="0" applyNumberFormat="1" applyFill="1" applyBorder="1" applyAlignment="1" applyProtection="1">
      <alignment horizontal="center"/>
      <protection hidden="1"/>
    </xf>
    <xf numFmtId="2" fontId="0" fillId="26" borderId="17" xfId="0" applyNumberFormat="1" applyFill="1" applyBorder="1" applyAlignment="1" applyProtection="1">
      <alignment horizontal="center"/>
      <protection hidden="1"/>
    </xf>
    <xf numFmtId="2" fontId="0" fillId="26" borderId="38" xfId="0" applyNumberFormat="1" applyFill="1" applyBorder="1" applyAlignment="1" applyProtection="1">
      <alignment horizontal="center"/>
      <protection hidden="1"/>
    </xf>
    <xf numFmtId="43" fontId="0" fillId="0" borderId="15" xfId="108" applyFont="1" applyFill="1" applyBorder="1" applyAlignment="1" applyProtection="1">
      <alignment horizontal="center"/>
      <protection hidden="1"/>
    </xf>
    <xf numFmtId="43" fontId="0" fillId="0" borderId="17" xfId="108" applyFont="1" applyFill="1" applyBorder="1" applyAlignment="1" applyProtection="1">
      <alignment horizontal="center"/>
      <protection hidden="1"/>
    </xf>
    <xf numFmtId="3" fontId="0" fillId="28" borderId="0" xfId="0" applyNumberFormat="1" applyFill="1" applyAlignment="1" applyProtection="1">
      <alignment horizontal="center"/>
      <protection locked="0"/>
    </xf>
    <xf numFmtId="3" fontId="0" fillId="28" borderId="37" xfId="0" applyNumberFormat="1" applyFill="1" applyBorder="1" applyAlignment="1" applyProtection="1">
      <alignment horizontal="center"/>
      <protection locked="0"/>
    </xf>
    <xf numFmtId="0" fontId="0" fillId="26" borderId="0" xfId="0" applyFill="1" applyAlignment="1">
      <alignment horizontal="center"/>
    </xf>
    <xf numFmtId="165" fontId="0" fillId="28" borderId="0" xfId="0" applyNumberFormat="1" applyFill="1" applyAlignment="1" applyProtection="1">
      <alignment horizontal="center" vertical="center"/>
      <protection locked="0"/>
    </xf>
    <xf numFmtId="49" fontId="0" fillId="28" borderId="0" xfId="0" applyNumberFormat="1" applyFill="1" applyAlignment="1" applyProtection="1">
      <alignment horizontal="center" wrapText="1"/>
      <protection locked="0"/>
    </xf>
    <xf numFmtId="0" fontId="0" fillId="28" borderId="0" xfId="0" applyFill="1" applyAlignment="1" applyProtection="1">
      <alignment horizontal="center" vertical="center" wrapText="1"/>
      <protection locked="0"/>
    </xf>
    <xf numFmtId="0" fontId="0" fillId="0" borderId="38" xfId="0" applyBorder="1" applyAlignment="1">
      <alignment vertical="center"/>
    </xf>
    <xf numFmtId="165" fontId="0" fillId="26" borderId="0" xfId="0" applyNumberFormat="1" applyFill="1" applyAlignment="1" applyProtection="1">
      <alignment vertical="center" wrapText="1"/>
      <protection hidden="1"/>
    </xf>
    <xf numFmtId="165" fontId="0" fillId="0" borderId="0" xfId="0" applyNumberFormat="1" applyAlignment="1" applyProtection="1">
      <alignment vertical="center"/>
      <protection hidden="1"/>
    </xf>
    <xf numFmtId="165" fontId="0" fillId="0" borderId="17" xfId="0" applyNumberFormat="1" applyBorder="1" applyAlignment="1" applyProtection="1">
      <alignment vertical="center"/>
      <protection hidden="1"/>
    </xf>
    <xf numFmtId="0" fontId="40" fillId="0" borderId="16" xfId="0" applyFont="1" applyBorder="1" applyAlignment="1">
      <alignment vertical="center" wrapText="1"/>
    </xf>
    <xf numFmtId="0" fontId="40" fillId="0" borderId="0" xfId="0" applyFont="1" applyAlignment="1">
      <alignment vertical="center" wrapText="1"/>
    </xf>
    <xf numFmtId="0" fontId="42" fillId="0" borderId="0" xfId="111" applyFont="1" applyAlignment="1">
      <alignment vertical="center"/>
    </xf>
    <xf numFmtId="0" fontId="0" fillId="42" borderId="14" xfId="0" applyFill="1" applyBorder="1" applyAlignment="1">
      <alignment vertical="center" wrapText="1"/>
    </xf>
    <xf numFmtId="165" fontId="0" fillId="42" borderId="0" xfId="0" applyNumberFormat="1" applyFill="1" applyAlignment="1" applyProtection="1">
      <alignment vertical="center" wrapText="1"/>
      <protection hidden="1"/>
    </xf>
    <xf numFmtId="164" fontId="22" fillId="42" borderId="15" xfId="0" applyNumberFormat="1" applyFont="1" applyFill="1" applyBorder="1" applyAlignment="1">
      <alignment vertical="center"/>
    </xf>
    <xf numFmtId="0" fontId="0" fillId="42" borderId="16" xfId="0" applyFill="1" applyBorder="1" applyAlignment="1">
      <alignment vertical="center" wrapText="1"/>
    </xf>
    <xf numFmtId="0" fontId="22" fillId="0" borderId="36" xfId="0" applyFont="1" applyBorder="1" applyAlignment="1">
      <alignment vertical="center" wrapText="1"/>
    </xf>
    <xf numFmtId="164" fontId="22" fillId="0" borderId="37" xfId="0" applyNumberFormat="1" applyFont="1" applyBorder="1" applyAlignment="1" applyProtection="1">
      <alignment vertical="center"/>
      <protection hidden="1"/>
    </xf>
    <xf numFmtId="164" fontId="22" fillId="0" borderId="38" xfId="0" applyNumberFormat="1" applyFont="1" applyBorder="1" applyAlignment="1">
      <alignment vertical="center"/>
    </xf>
    <xf numFmtId="0" fontId="22" fillId="0" borderId="14" xfId="0" applyFont="1" applyBorder="1" applyAlignment="1">
      <alignment vertical="center" wrapText="1"/>
    </xf>
    <xf numFmtId="164" fontId="22" fillId="0" borderId="18" xfId="0" applyNumberFormat="1" applyFont="1" applyBorder="1" applyAlignment="1" applyProtection="1">
      <alignment vertical="center"/>
      <protection hidden="1"/>
    </xf>
    <xf numFmtId="164" fontId="22" fillId="0" borderId="15" xfId="0" applyNumberFormat="1" applyFont="1" applyBorder="1" applyAlignment="1">
      <alignment vertical="center"/>
    </xf>
    <xf numFmtId="0" fontId="22" fillId="42" borderId="36" xfId="0" applyFont="1" applyFill="1" applyBorder="1" applyAlignment="1">
      <alignment vertical="center" wrapText="1"/>
    </xf>
    <xf numFmtId="164" fontId="22" fillId="42" borderId="37" xfId="0" applyNumberFormat="1" applyFont="1" applyFill="1" applyBorder="1" applyAlignment="1" applyProtection="1">
      <alignment vertical="center"/>
      <protection hidden="1"/>
    </xf>
    <xf numFmtId="164" fontId="22" fillId="42" borderId="38" xfId="0" applyNumberFormat="1" applyFont="1" applyFill="1" applyBorder="1" applyAlignment="1">
      <alignment vertical="center"/>
    </xf>
    <xf numFmtId="0" fontId="22" fillId="42" borderId="14" xfId="0" applyFont="1" applyFill="1" applyBorder="1" applyAlignment="1">
      <alignment vertical="center" wrapText="1"/>
    </xf>
    <xf numFmtId="164" fontId="22" fillId="42" borderId="18" xfId="0" applyNumberFormat="1" applyFont="1" applyFill="1" applyBorder="1" applyAlignment="1" applyProtection="1">
      <alignment vertical="center"/>
      <protection hidden="1"/>
    </xf>
    <xf numFmtId="164" fontId="0" fillId="42" borderId="17" xfId="0" applyNumberFormat="1" applyFill="1" applyBorder="1" applyAlignment="1">
      <alignment vertical="center"/>
    </xf>
    <xf numFmtId="0" fontId="22" fillId="43" borderId="19" xfId="0" applyFont="1" applyFill="1" applyBorder="1" applyAlignment="1">
      <alignment vertical="center" wrapText="1"/>
    </xf>
    <xf numFmtId="165" fontId="27" fillId="43" borderId="20" xfId="0" applyNumberFormat="1" applyFont="1" applyFill="1" applyBorder="1" applyAlignment="1" applyProtection="1">
      <alignment vertical="center" wrapText="1"/>
      <protection hidden="1"/>
    </xf>
    <xf numFmtId="165" fontId="27" fillId="43" borderId="21" xfId="0" applyNumberFormat="1" applyFont="1" applyFill="1" applyBorder="1" applyAlignment="1" applyProtection="1">
      <alignment vertical="center" wrapText="1"/>
      <protection hidden="1"/>
    </xf>
    <xf numFmtId="0" fontId="0" fillId="0" borderId="45" xfId="0" applyBorder="1"/>
    <xf numFmtId="0" fontId="0" fillId="0" borderId="45" xfId="0" applyBorder="1" applyAlignment="1">
      <alignment wrapText="1"/>
    </xf>
    <xf numFmtId="0" fontId="43" fillId="0" borderId="14" xfId="0" applyFont="1" applyBorder="1"/>
    <xf numFmtId="0" fontId="28" fillId="0" borderId="18" xfId="0" applyFont="1" applyBorder="1" applyAlignment="1">
      <alignment horizontal="center"/>
    </xf>
    <xf numFmtId="0" fontId="22" fillId="0" borderId="24" xfId="0" applyFont="1" applyBorder="1" applyAlignment="1">
      <alignment horizontal="left"/>
    </xf>
    <xf numFmtId="0" fontId="22" fillId="28" borderId="25" xfId="0" applyFont="1" applyFill="1" applyBorder="1"/>
    <xf numFmtId="0" fontId="0" fillId="28" borderId="50" xfId="0" applyFill="1" applyBorder="1"/>
    <xf numFmtId="0" fontId="31" fillId="29" borderId="21" xfId="0" applyFont="1" applyFill="1" applyBorder="1"/>
    <xf numFmtId="0" fontId="22" fillId="0" borderId="52" xfId="0" applyFont="1" applyBorder="1"/>
    <xf numFmtId="0" fontId="22" fillId="27" borderId="53" xfId="0" applyFont="1" applyFill="1" applyBorder="1" applyAlignment="1">
      <alignment horizontal="left" vertical="center"/>
    </xf>
    <xf numFmtId="0" fontId="0" fillId="27" borderId="51" xfId="0" applyFill="1" applyBorder="1" applyAlignment="1">
      <alignment horizontal="left" vertical="center" wrapText="1"/>
    </xf>
    <xf numFmtId="0" fontId="0" fillId="0" borderId="0" xfId="0" quotePrefix="1" applyAlignment="1">
      <alignment vertical="center" wrapText="1"/>
    </xf>
    <xf numFmtId="0" fontId="0" fillId="0" borderId="0" xfId="0" quotePrefix="1" applyAlignment="1">
      <alignment vertical="center"/>
    </xf>
    <xf numFmtId="0" fontId="28" fillId="0" borderId="15" xfId="0" applyFont="1" applyBorder="1" applyAlignment="1">
      <alignment horizontal="center"/>
    </xf>
    <xf numFmtId="165" fontId="0" fillId="42" borderId="0" xfId="0" applyNumberFormat="1" applyFill="1" applyAlignment="1" applyProtection="1">
      <alignment vertical="center"/>
      <protection hidden="1"/>
    </xf>
    <xf numFmtId="0" fontId="41" fillId="0" borderId="0" xfId="0" applyFont="1"/>
    <xf numFmtId="0" fontId="0" fillId="0" borderId="36" xfId="0" applyBorder="1" applyAlignment="1">
      <alignment vertical="center" wrapText="1"/>
    </xf>
    <xf numFmtId="167" fontId="24" fillId="27" borderId="37" xfId="107" applyNumberFormat="1" applyFont="1" applyFill="1" applyBorder="1" applyAlignment="1">
      <alignment horizontal="center" vertical="center"/>
    </xf>
    <xf numFmtId="0" fontId="3" fillId="29" borderId="36" xfId="0" applyFont="1" applyFill="1" applyBorder="1" applyAlignment="1">
      <alignment horizontal="center" wrapText="1"/>
    </xf>
    <xf numFmtId="0" fontId="0" fillId="28" borderId="36" xfId="0" applyFill="1" applyBorder="1" applyProtection="1">
      <protection locked="0"/>
    </xf>
    <xf numFmtId="0" fontId="0" fillId="0" borderId="37" xfId="0" applyBorder="1" applyAlignment="1" applyProtection="1">
      <alignment horizontal="center"/>
      <protection hidden="1"/>
    </xf>
    <xf numFmtId="0" fontId="0" fillId="28" borderId="37" xfId="0" applyFill="1" applyBorder="1" applyProtection="1">
      <protection locked="0"/>
    </xf>
    <xf numFmtId="0" fontId="0" fillId="28" borderId="38" xfId="0" applyFill="1" applyBorder="1" applyAlignment="1" applyProtection="1">
      <alignment horizontal="center"/>
      <protection locked="0"/>
    </xf>
    <xf numFmtId="43" fontId="0" fillId="0" borderId="38" xfId="108" applyFont="1" applyFill="1" applyBorder="1" applyAlignment="1" applyProtection="1">
      <alignment horizontal="center"/>
      <protection hidden="1"/>
    </xf>
    <xf numFmtId="0" fontId="0" fillId="26" borderId="37" xfId="0" applyFill="1" applyBorder="1" applyAlignment="1">
      <alignment horizontal="center"/>
    </xf>
    <xf numFmtId="0" fontId="1" fillId="0" borderId="0" xfId="0" applyFont="1"/>
    <xf numFmtId="0" fontId="1" fillId="0" borderId="11" xfId="0" applyFont="1" applyBorder="1"/>
    <xf numFmtId="0" fontId="1" fillId="0" borderId="13" xfId="0" applyFont="1" applyBorder="1"/>
    <xf numFmtId="0" fontId="1" fillId="41" borderId="0" xfId="0" applyFont="1" applyFill="1"/>
    <xf numFmtId="0" fontId="1" fillId="31" borderId="0" xfId="0" applyFont="1" applyFill="1"/>
    <xf numFmtId="0" fontId="0" fillId="34" borderId="36" xfId="0" applyFill="1" applyBorder="1" applyAlignment="1">
      <alignment vertical="center" wrapText="1"/>
    </xf>
    <xf numFmtId="167" fontId="24" fillId="38" borderId="37" xfId="107" applyNumberFormat="1" applyFont="1" applyFill="1" applyBorder="1" applyAlignment="1" applyProtection="1">
      <alignment horizontal="center" vertical="center"/>
    </xf>
    <xf numFmtId="0" fontId="0" fillId="34" borderId="38" xfId="0" applyFill="1" applyBorder="1" applyAlignment="1">
      <alignment vertical="center"/>
    </xf>
    <xf numFmtId="0" fontId="0" fillId="35" borderId="37" xfId="0" applyFill="1" applyBorder="1" applyAlignment="1">
      <alignment horizontal="center"/>
    </xf>
    <xf numFmtId="0" fontId="0" fillId="34" borderId="37" xfId="0" applyFill="1" applyBorder="1" applyAlignment="1">
      <alignment horizontal="center"/>
    </xf>
    <xf numFmtId="3" fontId="0" fillId="35" borderId="38" xfId="0" applyNumberFormat="1" applyFill="1" applyBorder="1" applyAlignment="1">
      <alignment horizontal="center"/>
    </xf>
    <xf numFmtId="0" fontId="0" fillId="35" borderId="38" xfId="0" applyFill="1" applyBorder="1" applyAlignment="1">
      <alignment horizontal="center"/>
    </xf>
    <xf numFmtId="3" fontId="0" fillId="34" borderId="38" xfId="0" applyNumberFormat="1" applyFill="1" applyBorder="1" applyAlignment="1">
      <alignment horizontal="center"/>
    </xf>
    <xf numFmtId="9" fontId="1" fillId="0" borderId="12" xfId="0" applyNumberFormat="1" applyFont="1" applyBorder="1"/>
    <xf numFmtId="0" fontId="0" fillId="0" borderId="16" xfId="0" quotePrefix="1" applyBorder="1" applyAlignment="1">
      <alignment horizontal="left" vertical="center" wrapText="1"/>
    </xf>
    <xf numFmtId="0" fontId="0" fillId="0" borderId="0" xfId="0" quotePrefix="1" applyAlignment="1">
      <alignment horizontal="left" vertical="center" wrapText="1"/>
    </xf>
    <xf numFmtId="0" fontId="0" fillId="0" borderId="17" xfId="0" quotePrefix="1" applyBorder="1" applyAlignment="1">
      <alignment horizontal="left" vertical="center" wrapText="1"/>
    </xf>
    <xf numFmtId="0" fontId="0" fillId="0" borderId="36" xfId="0" quotePrefix="1" applyBorder="1" applyAlignment="1">
      <alignment horizontal="left" vertical="center" wrapText="1"/>
    </xf>
    <xf numFmtId="0" fontId="0" fillId="0" borderId="37" xfId="0" quotePrefix="1" applyBorder="1" applyAlignment="1">
      <alignment horizontal="left" vertical="center" wrapText="1"/>
    </xf>
    <xf numFmtId="0" fontId="0" fillId="0" borderId="38" xfId="0" quotePrefix="1" applyBorder="1" applyAlignment="1">
      <alignment horizontal="left" vertical="center" wrapText="1"/>
    </xf>
    <xf numFmtId="0" fontId="32" fillId="32" borderId="19" xfId="0" applyFont="1" applyFill="1" applyBorder="1" applyAlignment="1">
      <alignment horizontal="center"/>
    </xf>
    <xf numFmtId="0" fontId="32" fillId="32" borderId="20" xfId="0" applyFont="1" applyFill="1" applyBorder="1" applyAlignment="1">
      <alignment horizontal="center"/>
    </xf>
    <xf numFmtId="0" fontId="32" fillId="32" borderId="21" xfId="0" applyFont="1" applyFill="1" applyBorder="1" applyAlignment="1">
      <alignment horizontal="center"/>
    </xf>
    <xf numFmtId="0" fontId="32" fillId="30" borderId="19" xfId="0" applyFont="1" applyFill="1" applyBorder="1" applyAlignment="1">
      <alignment horizontal="center"/>
    </xf>
    <xf numFmtId="0" fontId="32" fillId="30" borderId="20" xfId="0" applyFont="1" applyFill="1" applyBorder="1" applyAlignment="1">
      <alignment horizontal="center"/>
    </xf>
    <xf numFmtId="0" fontId="32" fillId="30" borderId="21" xfId="0" applyFont="1" applyFill="1" applyBorder="1" applyAlignment="1">
      <alignment horizontal="center"/>
    </xf>
    <xf numFmtId="0" fontId="30" fillId="29" borderId="19" xfId="0" applyFont="1" applyFill="1" applyBorder="1" applyAlignment="1">
      <alignment horizontal="center"/>
    </xf>
    <xf numFmtId="0" fontId="30" fillId="29" borderId="20" xfId="0" applyFont="1" applyFill="1" applyBorder="1" applyAlignment="1">
      <alignment horizontal="center"/>
    </xf>
    <xf numFmtId="0" fontId="30" fillId="29" borderId="21" xfId="0" applyFont="1" applyFill="1" applyBorder="1" applyAlignment="1">
      <alignment horizontal="center"/>
    </xf>
    <xf numFmtId="0" fontId="0" fillId="0" borderId="0" xfId="0" applyAlignment="1">
      <alignment horizontal="center" wrapText="1"/>
    </xf>
    <xf numFmtId="0" fontId="0" fillId="34" borderId="45" xfId="0" applyFill="1" applyBorder="1" applyAlignment="1">
      <alignment horizontal="center" vertical="center"/>
    </xf>
    <xf numFmtId="0" fontId="32" fillId="34" borderId="19" xfId="0" applyFont="1" applyFill="1" applyBorder="1" applyAlignment="1">
      <alignment horizontal="center"/>
    </xf>
    <xf numFmtId="0" fontId="32" fillId="34" borderId="20" xfId="0" applyFont="1" applyFill="1" applyBorder="1" applyAlignment="1">
      <alignment horizontal="center"/>
    </xf>
    <xf numFmtId="0" fontId="32" fillId="34" borderId="21" xfId="0" applyFont="1" applyFill="1" applyBorder="1" applyAlignment="1">
      <alignment horizontal="center"/>
    </xf>
    <xf numFmtId="0" fontId="30" fillId="33" borderId="16" xfId="0" applyFont="1" applyFill="1" applyBorder="1" applyAlignment="1">
      <alignment horizontal="center"/>
    </xf>
    <xf numFmtId="0" fontId="30" fillId="33" borderId="0" xfId="0" applyFont="1" applyFill="1" applyAlignment="1">
      <alignment horizontal="center"/>
    </xf>
    <xf numFmtId="0" fontId="30" fillId="33" borderId="17" xfId="0" applyFont="1" applyFill="1" applyBorder="1" applyAlignment="1">
      <alignment horizontal="center"/>
    </xf>
    <xf numFmtId="0" fontId="32" fillId="39" borderId="36" xfId="0" applyFont="1" applyFill="1" applyBorder="1" applyAlignment="1">
      <alignment horizontal="center"/>
    </xf>
    <xf numFmtId="0" fontId="32" fillId="39" borderId="38" xfId="0" applyFont="1" applyFill="1" applyBorder="1" applyAlignment="1">
      <alignment horizontal="center"/>
    </xf>
    <xf numFmtId="0" fontId="32" fillId="40" borderId="36" xfId="0" applyFont="1" applyFill="1" applyBorder="1" applyAlignment="1">
      <alignment horizontal="center"/>
    </xf>
    <xf numFmtId="0" fontId="32" fillId="40" borderId="37" xfId="0" applyFont="1" applyFill="1" applyBorder="1" applyAlignment="1">
      <alignment horizontal="center"/>
    </xf>
    <xf numFmtId="0" fontId="32" fillId="40" borderId="38" xfId="0" applyFont="1" applyFill="1" applyBorder="1" applyAlignment="1">
      <alignment horizontal="center"/>
    </xf>
    <xf numFmtId="0" fontId="39" fillId="0" borderId="16" xfId="0" applyFont="1" applyBorder="1" applyAlignment="1">
      <alignment horizontal="left" vertical="center" wrapText="1"/>
    </xf>
    <xf numFmtId="0" fontId="39" fillId="0" borderId="0" xfId="0" applyFont="1" applyAlignment="1">
      <alignment horizontal="left" vertical="center" wrapText="1"/>
    </xf>
    <xf numFmtId="0" fontId="0" fillId="26" borderId="28" xfId="0" applyFill="1" applyBorder="1" applyAlignment="1">
      <alignment horizontal="left" vertical="center"/>
    </xf>
    <xf numFmtId="0" fontId="0" fillId="26" borderId="29" xfId="0" applyFill="1" applyBorder="1" applyAlignment="1">
      <alignment horizontal="left" vertical="center"/>
    </xf>
    <xf numFmtId="0" fontId="41" fillId="0" borderId="0" xfId="0" applyFont="1" applyAlignment="1">
      <alignment wrapText="1"/>
    </xf>
    <xf numFmtId="0" fontId="37" fillId="0" borderId="0" xfId="110" applyFont="1" applyAlignment="1" applyProtection="1">
      <alignment horizontal="left" vertical="center"/>
      <protection hidden="1"/>
    </xf>
    <xf numFmtId="0" fontId="0" fillId="35" borderId="54" xfId="0" applyFill="1" applyBorder="1" applyAlignment="1">
      <alignment horizontal="center"/>
    </xf>
  </cellXfs>
  <cellStyles count="112">
    <cellStyle name="20% - Accent1 2" xfId="7" xr:uid="{00000000-0005-0000-0000-000000000000}"/>
    <cellStyle name="20% - Accent1 2 2" xfId="8" xr:uid="{00000000-0005-0000-0000-000001000000}"/>
    <cellStyle name="20% - Accent2 2" xfId="9" xr:uid="{00000000-0005-0000-0000-000002000000}"/>
    <cellStyle name="20% - Accent2 2 2" xfId="10" xr:uid="{00000000-0005-0000-0000-000003000000}"/>
    <cellStyle name="20% - Accent3 2" xfId="11" xr:uid="{00000000-0005-0000-0000-000004000000}"/>
    <cellStyle name="20% - Accent3 2 2" xfId="12" xr:uid="{00000000-0005-0000-0000-000005000000}"/>
    <cellStyle name="20% - Accent4 2" xfId="13" xr:uid="{00000000-0005-0000-0000-000006000000}"/>
    <cellStyle name="20% - Accent4 2 2" xfId="14" xr:uid="{00000000-0005-0000-0000-000007000000}"/>
    <cellStyle name="20% - Accent5 2" xfId="15" xr:uid="{00000000-0005-0000-0000-000008000000}"/>
    <cellStyle name="20% - Accent5 2 2" xfId="16" xr:uid="{00000000-0005-0000-0000-000009000000}"/>
    <cellStyle name="20% - Accent6 2" xfId="17" xr:uid="{00000000-0005-0000-0000-00000A000000}"/>
    <cellStyle name="20% - Accent6 2 2" xfId="18" xr:uid="{00000000-0005-0000-0000-00000B000000}"/>
    <cellStyle name="40% - Accent1 2" xfId="19" xr:uid="{00000000-0005-0000-0000-00000C000000}"/>
    <cellStyle name="40% - Accent1 2 2" xfId="20" xr:uid="{00000000-0005-0000-0000-00000D000000}"/>
    <cellStyle name="40% - Accent2 2" xfId="21" xr:uid="{00000000-0005-0000-0000-00000E000000}"/>
    <cellStyle name="40% - Accent2 2 2" xfId="22" xr:uid="{00000000-0005-0000-0000-00000F000000}"/>
    <cellStyle name="40% - Accent3 2" xfId="23" xr:uid="{00000000-0005-0000-0000-000010000000}"/>
    <cellStyle name="40% - Accent3 2 2" xfId="24" xr:uid="{00000000-0005-0000-0000-000011000000}"/>
    <cellStyle name="40% - Accent4 2" xfId="25" xr:uid="{00000000-0005-0000-0000-000012000000}"/>
    <cellStyle name="40% - Accent4 2 2" xfId="26" xr:uid="{00000000-0005-0000-0000-000013000000}"/>
    <cellStyle name="40% - Accent5 2" xfId="27" xr:uid="{00000000-0005-0000-0000-000014000000}"/>
    <cellStyle name="40% - Accent5 2 2" xfId="28" xr:uid="{00000000-0005-0000-0000-000015000000}"/>
    <cellStyle name="40% - Accent6 2" xfId="29" xr:uid="{00000000-0005-0000-0000-000016000000}"/>
    <cellStyle name="40% - Accent6 2 2" xfId="30" xr:uid="{00000000-0005-0000-0000-000017000000}"/>
    <cellStyle name="60% - Accent1 2" xfId="31" xr:uid="{00000000-0005-0000-0000-000018000000}"/>
    <cellStyle name="60% - Accent1 2 2" xfId="32" xr:uid="{00000000-0005-0000-0000-000019000000}"/>
    <cellStyle name="60% - Accent2 2" xfId="33" xr:uid="{00000000-0005-0000-0000-00001A000000}"/>
    <cellStyle name="60% - Accent2 2 2" xfId="34" xr:uid="{00000000-0005-0000-0000-00001B000000}"/>
    <cellStyle name="60% - Accent3 2" xfId="35" xr:uid="{00000000-0005-0000-0000-00001C000000}"/>
    <cellStyle name="60% - Accent3 2 2" xfId="36" xr:uid="{00000000-0005-0000-0000-00001D000000}"/>
    <cellStyle name="60% - Accent4 2" xfId="37" xr:uid="{00000000-0005-0000-0000-00001E000000}"/>
    <cellStyle name="60% - Accent4 2 2" xfId="38" xr:uid="{00000000-0005-0000-0000-00001F000000}"/>
    <cellStyle name="60% - Accent5 2" xfId="39" xr:uid="{00000000-0005-0000-0000-000020000000}"/>
    <cellStyle name="60% - Accent5 2 2" xfId="40" xr:uid="{00000000-0005-0000-0000-000021000000}"/>
    <cellStyle name="60% - Accent6 2" xfId="41" xr:uid="{00000000-0005-0000-0000-000022000000}"/>
    <cellStyle name="60% - Accent6 2 2" xfId="42" xr:uid="{00000000-0005-0000-0000-000023000000}"/>
    <cellStyle name="Accent1 2" xfId="43" xr:uid="{00000000-0005-0000-0000-000024000000}"/>
    <cellStyle name="Accent1 2 2" xfId="44" xr:uid="{00000000-0005-0000-0000-000025000000}"/>
    <cellStyle name="Accent2 2" xfId="45" xr:uid="{00000000-0005-0000-0000-000026000000}"/>
    <cellStyle name="Accent2 2 2" xfId="46" xr:uid="{00000000-0005-0000-0000-000027000000}"/>
    <cellStyle name="Accent3 2" xfId="47" xr:uid="{00000000-0005-0000-0000-000028000000}"/>
    <cellStyle name="Accent3 2 2" xfId="48" xr:uid="{00000000-0005-0000-0000-000029000000}"/>
    <cellStyle name="Accent4 2" xfId="49" xr:uid="{00000000-0005-0000-0000-00002A000000}"/>
    <cellStyle name="Accent4 2 2" xfId="50" xr:uid="{00000000-0005-0000-0000-00002B000000}"/>
    <cellStyle name="Accent5 2" xfId="51" xr:uid="{00000000-0005-0000-0000-00002C000000}"/>
    <cellStyle name="Accent5 2 2" xfId="52" xr:uid="{00000000-0005-0000-0000-00002D000000}"/>
    <cellStyle name="Accent6 2" xfId="53" xr:uid="{00000000-0005-0000-0000-00002E000000}"/>
    <cellStyle name="Accent6 2 2" xfId="54" xr:uid="{00000000-0005-0000-0000-00002F000000}"/>
    <cellStyle name="Bad 2" xfId="55" xr:uid="{00000000-0005-0000-0000-000030000000}"/>
    <cellStyle name="Bad 2 2" xfId="56" xr:uid="{00000000-0005-0000-0000-000031000000}"/>
    <cellStyle name="Calculation 2" xfId="57" xr:uid="{00000000-0005-0000-0000-000032000000}"/>
    <cellStyle name="Calculation 2 2" xfId="58" xr:uid="{00000000-0005-0000-0000-000033000000}"/>
    <cellStyle name="Check Cell 2" xfId="59" xr:uid="{00000000-0005-0000-0000-000034000000}"/>
    <cellStyle name="Check Cell 2 2" xfId="60" xr:uid="{00000000-0005-0000-0000-000035000000}"/>
    <cellStyle name="Comma" xfId="108" builtinId="3"/>
    <cellStyle name="Comma 2" xfId="5" xr:uid="{00000000-0005-0000-0000-000037000000}"/>
    <cellStyle name="Comma 3" xfId="61" xr:uid="{00000000-0005-0000-0000-000038000000}"/>
    <cellStyle name="Comma 4" xfId="62" xr:uid="{00000000-0005-0000-0000-000039000000}"/>
    <cellStyle name="Currency" xfId="107" builtinId="4"/>
    <cellStyle name="Explanatory Text 2" xfId="63" xr:uid="{00000000-0005-0000-0000-00003B000000}"/>
    <cellStyle name="Explanatory Text 2 2" xfId="64" xr:uid="{00000000-0005-0000-0000-00003C000000}"/>
    <cellStyle name="Good 2" xfId="65" xr:uid="{00000000-0005-0000-0000-00003D000000}"/>
    <cellStyle name="Good 2 2" xfId="66" xr:uid="{00000000-0005-0000-0000-00003E000000}"/>
    <cellStyle name="Heading 1 2" xfId="67" xr:uid="{00000000-0005-0000-0000-00003F000000}"/>
    <cellStyle name="Heading 1 2 2" xfId="68" xr:uid="{00000000-0005-0000-0000-000040000000}"/>
    <cellStyle name="Heading 2 2" xfId="69" xr:uid="{00000000-0005-0000-0000-000041000000}"/>
    <cellStyle name="Heading 2 2 2" xfId="70" xr:uid="{00000000-0005-0000-0000-000042000000}"/>
    <cellStyle name="Heading 3 2" xfId="71" xr:uid="{00000000-0005-0000-0000-000043000000}"/>
    <cellStyle name="Heading 3 2 2" xfId="72" xr:uid="{00000000-0005-0000-0000-000044000000}"/>
    <cellStyle name="Heading 4 2" xfId="73" xr:uid="{00000000-0005-0000-0000-000045000000}"/>
    <cellStyle name="Heading 4 2 2" xfId="74" xr:uid="{00000000-0005-0000-0000-000046000000}"/>
    <cellStyle name="Hyperlink" xfId="111" builtinId="8"/>
    <cellStyle name="Input 2" xfId="75" xr:uid="{00000000-0005-0000-0000-000047000000}"/>
    <cellStyle name="Input 2 2" xfId="76" xr:uid="{00000000-0005-0000-0000-000048000000}"/>
    <cellStyle name="Input 2 3" xfId="77" xr:uid="{00000000-0005-0000-0000-000049000000}"/>
    <cellStyle name="Linked Cell 2" xfId="78" xr:uid="{00000000-0005-0000-0000-00004A000000}"/>
    <cellStyle name="Linked Cell 2 2" xfId="79" xr:uid="{00000000-0005-0000-0000-00004B000000}"/>
    <cellStyle name="Neutral 2" xfId="80" xr:uid="{00000000-0005-0000-0000-00004C000000}"/>
    <cellStyle name="Neutral 2 2" xfId="81" xr:uid="{00000000-0005-0000-0000-00004D000000}"/>
    <cellStyle name="no dec" xfId="82" xr:uid="{00000000-0005-0000-0000-00004E000000}"/>
    <cellStyle name="Normal" xfId="0" builtinId="0"/>
    <cellStyle name="Normal 12" xfId="106" xr:uid="{00000000-0005-0000-0000-000050000000}"/>
    <cellStyle name="Normal 2" xfId="4" xr:uid="{00000000-0005-0000-0000-000051000000}"/>
    <cellStyle name="Normal 2 2" xfId="2" xr:uid="{00000000-0005-0000-0000-000052000000}"/>
    <cellStyle name="Normal 2 2 2" xfId="83" xr:uid="{00000000-0005-0000-0000-000053000000}"/>
    <cellStyle name="Normal 2 3" xfId="84" xr:uid="{00000000-0005-0000-0000-000054000000}"/>
    <cellStyle name="Normal 27 3" xfId="109" xr:uid="{82A3B13B-6C27-42E9-B24E-B9E16C21E6C5}"/>
    <cellStyle name="Normal 3" xfId="85" xr:uid="{00000000-0005-0000-0000-000055000000}"/>
    <cellStyle name="Normal 3 2" xfId="86" xr:uid="{00000000-0005-0000-0000-000056000000}"/>
    <cellStyle name="Normal 4" xfId="1" xr:uid="{00000000-0005-0000-0000-000057000000}"/>
    <cellStyle name="Normal 5" xfId="87" xr:uid="{00000000-0005-0000-0000-000058000000}"/>
    <cellStyle name="Normal 5 10" xfId="110" xr:uid="{093A01BA-6DAE-41C7-945D-6A7E87924C51}"/>
    <cellStyle name="Normal 5 2" xfId="88" xr:uid="{00000000-0005-0000-0000-000059000000}"/>
    <cellStyle name="Normal 5 3" xfId="89" xr:uid="{00000000-0005-0000-0000-00005A000000}"/>
    <cellStyle name="Normal 6" xfId="90" xr:uid="{00000000-0005-0000-0000-00005B000000}"/>
    <cellStyle name="Normal 7" xfId="91" xr:uid="{00000000-0005-0000-0000-00005C000000}"/>
    <cellStyle name="Normal 7 2" xfId="92" xr:uid="{00000000-0005-0000-0000-00005D000000}"/>
    <cellStyle name="Normal 8" xfId="93" xr:uid="{00000000-0005-0000-0000-00005E000000}"/>
    <cellStyle name="Normal 8 2" xfId="94" xr:uid="{00000000-0005-0000-0000-00005F000000}"/>
    <cellStyle name="Normal 9" xfId="6" xr:uid="{00000000-0005-0000-0000-000060000000}"/>
    <cellStyle name="Note 2" xfId="95" xr:uid="{00000000-0005-0000-0000-000061000000}"/>
    <cellStyle name="Note 2 2" xfId="96" xr:uid="{00000000-0005-0000-0000-000062000000}"/>
    <cellStyle name="Output 2" xfId="97" xr:uid="{00000000-0005-0000-0000-000063000000}"/>
    <cellStyle name="Output 2 2" xfId="98" xr:uid="{00000000-0005-0000-0000-000064000000}"/>
    <cellStyle name="Percent 2" xfId="3" xr:uid="{00000000-0005-0000-0000-000065000000}"/>
    <cellStyle name="Percent 3" xfId="99" xr:uid="{00000000-0005-0000-0000-000066000000}"/>
    <cellStyle name="Title 2" xfId="100" xr:uid="{00000000-0005-0000-0000-000067000000}"/>
    <cellStyle name="Title 2 2" xfId="101" xr:uid="{00000000-0005-0000-0000-000068000000}"/>
    <cellStyle name="Total 2" xfId="102" xr:uid="{00000000-0005-0000-0000-000069000000}"/>
    <cellStyle name="Total 2 2" xfId="103" xr:uid="{00000000-0005-0000-0000-00006A000000}"/>
    <cellStyle name="Warning Text 2" xfId="104" xr:uid="{00000000-0005-0000-0000-00006B000000}"/>
    <cellStyle name="Warning Text 2 2" xfId="105" xr:uid="{00000000-0005-0000-0000-00006C000000}"/>
  </cellStyles>
  <dxfs count="52">
    <dxf>
      <font>
        <b val="0"/>
        <i val="0"/>
        <strike val="0"/>
        <condense val="0"/>
        <extend val="0"/>
        <outline val="0"/>
        <shadow val="0"/>
        <u val="none"/>
        <vertAlign val="baseline"/>
        <sz val="11"/>
        <color theme="1"/>
        <name val="Arial"/>
        <scheme val="minor"/>
      </font>
      <fill>
        <patternFill patternType="none">
          <fgColor indexed="64"/>
          <bgColor auto="1"/>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Arial"/>
        <scheme val="minor"/>
      </font>
      <numFmt numFmtId="13" formatCode="0%"/>
      <fill>
        <patternFill patternType="none">
          <fgColor indexed="64"/>
          <bgColor auto="1"/>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Arial"/>
        <scheme val="minor"/>
      </font>
      <fill>
        <patternFill patternType="none">
          <fgColor indexed="64"/>
          <bgColor auto="1"/>
        </patternFill>
      </fill>
      <border diagonalUp="0" diagonalDown="0" outline="0">
        <left style="thin">
          <color theme="4" tint="0.39997558519241921"/>
        </left>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Arial"/>
        <scheme val="minor"/>
      </font>
      <fill>
        <patternFill patternType="none">
          <fgColor indexed="64"/>
          <bgColor auto="1"/>
        </patternFill>
      </fill>
    </dxf>
    <dxf>
      <font>
        <b val="0"/>
        <i val="0"/>
        <strike val="0"/>
        <condense val="0"/>
        <extend val="0"/>
        <outline val="0"/>
        <shadow val="0"/>
        <u val="none"/>
        <vertAlign val="baseline"/>
        <sz val="11"/>
        <color theme="1"/>
        <name val="Arial"/>
        <scheme val="minor"/>
      </font>
      <numFmt numFmtId="13" formatCode="0%"/>
      <fill>
        <patternFill patternType="none">
          <fgColor indexed="64"/>
          <bgColor indexed="65"/>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Arial"/>
        <scheme val="minor"/>
      </font>
      <fill>
        <patternFill patternType="none">
          <fgColor indexed="64"/>
          <bgColor auto="1"/>
        </patternFill>
      </fill>
    </dxf>
    <dxf>
      <font>
        <b val="0"/>
        <i val="0"/>
        <strike val="0"/>
        <condense val="0"/>
        <extend val="0"/>
        <outline val="0"/>
        <shadow val="0"/>
        <u val="none"/>
        <vertAlign val="baseline"/>
        <sz val="11"/>
        <color theme="1"/>
        <name val="Arial"/>
        <scheme val="minor"/>
      </font>
      <fill>
        <patternFill patternType="none">
          <fgColor indexed="64"/>
          <bgColor auto="1"/>
        </patternFill>
      </fill>
    </dxf>
    <dxf>
      <font>
        <b val="0"/>
        <i val="0"/>
        <strike val="0"/>
        <condense val="0"/>
        <extend val="0"/>
        <outline val="0"/>
        <shadow val="0"/>
        <u val="none"/>
        <vertAlign val="baseline"/>
        <sz val="11"/>
        <color theme="1"/>
        <name val="Arial"/>
        <scheme val="minor"/>
      </font>
      <fill>
        <patternFill patternType="none">
          <fgColor indexed="64"/>
          <bgColor indexed="65"/>
        </patternFill>
      </fill>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minor"/>
      </font>
      <numFmt numFmtId="166" formatCode="_(* #,##0_);_(* \(#,##0\);_(* &quot;-&quot;??_);_(@_)"/>
    </dxf>
    <dxf>
      <font>
        <color rgb="FF9C0006"/>
      </font>
      <fill>
        <patternFill>
          <bgColor rgb="FFFFC7CE"/>
        </patternFill>
      </fill>
    </dxf>
    <dxf>
      <font>
        <color rgb="FF9C5700"/>
      </font>
      <fill>
        <patternFill>
          <bgColor rgb="FFFFEB9C"/>
        </patternFill>
      </fill>
    </dxf>
    <dxf>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minor"/>
      </font>
      <fill>
        <patternFill patternType="none">
          <fgColor indexed="64"/>
          <bgColor indexed="65"/>
        </patternFill>
      </fill>
    </dxf>
    <dxf>
      <font>
        <b val="0"/>
        <i val="0"/>
        <strike val="0"/>
        <condense val="0"/>
        <extend val="0"/>
        <outline val="0"/>
        <shadow val="0"/>
        <u val="none"/>
        <vertAlign val="baseline"/>
        <sz val="11"/>
        <color theme="1"/>
        <name val="Arial"/>
        <scheme val="minor"/>
      </font>
      <fill>
        <patternFill patternType="none">
          <fgColor indexed="64"/>
          <bgColor indexed="65"/>
        </patternFill>
      </fill>
    </dxf>
    <dxf>
      <font>
        <b val="0"/>
        <i val="0"/>
        <strike val="0"/>
        <condense val="0"/>
        <extend val="0"/>
        <outline val="0"/>
        <shadow val="0"/>
        <u val="none"/>
        <vertAlign val="baseline"/>
        <sz val="11"/>
        <color theme="1"/>
        <name val="Arial"/>
        <scheme val="minor"/>
      </font>
      <fill>
        <patternFill patternType="none">
          <fgColor indexed="64"/>
          <bgColor indexed="65"/>
        </patternFill>
      </fill>
    </dxf>
    <dxf>
      <font>
        <b val="0"/>
        <i val="0"/>
        <strike val="0"/>
        <condense val="0"/>
        <extend val="0"/>
        <outline val="0"/>
        <shadow val="0"/>
        <u val="none"/>
        <vertAlign val="baseline"/>
        <sz val="11"/>
        <color theme="1"/>
        <name val="Arial"/>
        <scheme val="minor"/>
      </font>
      <fill>
        <patternFill patternType="none">
          <fgColor indexed="64"/>
          <bgColor auto="1"/>
        </patternFill>
      </fill>
    </dxf>
    <dxf>
      <font>
        <b val="0"/>
        <i val="0"/>
        <strike val="0"/>
        <condense val="0"/>
        <extend val="0"/>
        <outline val="0"/>
        <shadow val="0"/>
        <u val="none"/>
        <vertAlign val="baseline"/>
        <sz val="11"/>
        <color theme="1"/>
        <name val="Arial"/>
        <scheme val="minor"/>
      </font>
      <fill>
        <patternFill patternType="none">
          <fgColor indexed="64"/>
          <bgColor auto="1"/>
        </patternFill>
      </fill>
      <border diagonalUp="0" diagonalDown="0" outline="0">
        <left style="thin">
          <color theme="4" tint="0.39997558519241921"/>
        </left>
        <right/>
        <top style="thin">
          <color theme="4" tint="0.39997558519241921"/>
        </top>
        <bottom style="thin">
          <color theme="4" tint="0.39997558519241921"/>
        </bottom>
      </border>
    </dxf>
    <dxf>
      <fill>
        <patternFill patternType="none">
          <fgColor indexed="64"/>
          <bgColor auto="1"/>
        </patternFill>
      </fill>
    </dxf>
    <dxf>
      <font>
        <b val="0"/>
        <i val="0"/>
        <strike val="0"/>
        <condense val="0"/>
        <extend val="0"/>
        <outline val="0"/>
        <shadow val="0"/>
        <u val="none"/>
        <vertAlign val="baseline"/>
        <sz val="11"/>
        <color theme="1"/>
        <name val="Arial"/>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Arial"/>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theme="4" tint="0.39997558519241921"/>
        </left>
        <right/>
        <top style="thin">
          <color theme="4" tint="0.39997558519241921"/>
        </top>
        <bottom style="thin">
          <color theme="4" tint="0.39997558519241921"/>
        </bottom>
      </border>
    </dxf>
    <dxf>
      <border outline="0">
        <bottom style="thin">
          <color theme="4" tint="0.39997558519241921"/>
        </bottom>
      </border>
    </dxf>
    <dxf>
      <fill>
        <patternFill patternType="none">
          <fgColor indexed="64"/>
          <bgColor auto="1"/>
        </patternFill>
      </fill>
    </dxf>
    <dxf>
      <numFmt numFmtId="1" formatCode="0"/>
    </dxf>
    <dxf>
      <alignment horizontal="left" vertical="bottom" textRotation="0" wrapText="0" indent="0" justifyLastLine="0" shrinkToFit="0" readingOrder="0"/>
    </dxf>
    <dxf>
      <fill>
        <patternFill patternType="none">
          <bgColor auto="1"/>
        </patternFill>
      </fill>
    </dxf>
    <dxf>
      <fill>
        <patternFill patternType="none">
          <fgColor indexed="64"/>
          <bgColor indexed="65"/>
        </patternFill>
      </fill>
    </dxf>
    <dxf>
      <fill>
        <patternFill patternType="none">
          <bgColor auto="1"/>
        </patternFill>
      </fill>
    </dxf>
    <dxf>
      <font>
        <b val="0"/>
        <i val="0"/>
        <strike val="0"/>
        <condense val="0"/>
        <extend val="0"/>
        <outline val="0"/>
        <shadow val="0"/>
        <u val="none"/>
        <vertAlign val="baseline"/>
        <sz val="11"/>
        <color theme="1"/>
        <name val="Arial"/>
        <scheme val="minor"/>
      </font>
      <fill>
        <patternFill patternType="none">
          <fgColor indexed="64"/>
          <bgColor indexed="65"/>
        </patternFill>
      </fill>
    </dxf>
    <dxf>
      <font>
        <b val="0"/>
        <i val="0"/>
        <strike val="0"/>
        <condense val="0"/>
        <extend val="0"/>
        <outline val="0"/>
        <shadow val="0"/>
        <u val="none"/>
        <vertAlign val="baseline"/>
        <sz val="11"/>
        <color theme="1"/>
        <name val="Arial"/>
        <scheme val="minor"/>
      </font>
      <fill>
        <patternFill patternType="none">
          <bgColor auto="1"/>
        </patternFill>
      </fill>
    </dxf>
    <dxf>
      <font>
        <b val="0"/>
        <i val="0"/>
        <strike val="0"/>
        <condense val="0"/>
        <extend val="0"/>
        <outline val="0"/>
        <shadow val="0"/>
        <u val="none"/>
        <vertAlign val="baseline"/>
        <sz val="11"/>
        <color theme="1"/>
        <name val="Arial"/>
        <scheme val="minor"/>
      </font>
      <fill>
        <patternFill patternType="none">
          <bgColor auto="1"/>
        </patternFill>
      </fill>
    </dxf>
    <dxf>
      <fill>
        <patternFill patternType="none">
          <bgColor auto="1"/>
        </patternFill>
      </fill>
    </dxf>
    <dxf>
      <fill>
        <patternFill patternType="none">
          <bgColor auto="1"/>
        </patternFill>
      </fill>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8" formatCode="0.000"/>
    </dxf>
    <dxf>
      <numFmt numFmtId="3" formatCode="#,##0"/>
    </dxf>
    <dxf>
      <numFmt numFmtId="165" formatCode="&quot;$&quot;#,##0.00"/>
    </dxf>
    <dxf>
      <numFmt numFmtId="164" formatCode="0.0"/>
    </dxf>
    <dxf>
      <numFmt numFmtId="164" formatCode="0.0"/>
    </dxf>
    <dxf>
      <numFmt numFmtId="165" formatCode="&quot;$&quot;#,##0.00"/>
    </dxf>
    <dxf>
      <numFmt numFmtId="165" formatCode="&quot;$&quot;#,##0.00"/>
    </dxf>
    <dxf>
      <numFmt numFmtId="3" formatCode="#,##0"/>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EDE8E"/>
      <color rgb="FFFAC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mccac.ca/programs/REC" TargetMode="External"/></Relationships>
</file>

<file path=xl/drawings/drawing1.xml><?xml version="1.0" encoding="utf-8"?>
<xdr:wsDr xmlns:xdr="http://schemas.openxmlformats.org/drawingml/2006/spreadsheetDrawing" xmlns:a="http://schemas.openxmlformats.org/drawingml/2006/main">
  <xdr:twoCellAnchor>
    <xdr:from>
      <xdr:col>5</xdr:col>
      <xdr:colOff>573184</xdr:colOff>
      <xdr:row>1</xdr:row>
      <xdr:rowOff>0</xdr:rowOff>
    </xdr:from>
    <xdr:to>
      <xdr:col>16</xdr:col>
      <xdr:colOff>156325</xdr:colOff>
      <xdr:row>6</xdr:row>
      <xdr:rowOff>66675</xdr:rowOff>
    </xdr:to>
    <xdr:sp macro="" textlink="">
      <xdr:nvSpPr>
        <xdr:cNvPr id="3" name="Text Box 2">
          <a:extLst>
            <a:ext uri="{FF2B5EF4-FFF2-40B4-BE49-F238E27FC236}">
              <a16:creationId xmlns:a16="http://schemas.microsoft.com/office/drawing/2014/main" id="{EDF194B6-3F05-4D64-9CE4-1D7216E7BC4A}"/>
            </a:ext>
          </a:extLst>
        </xdr:cNvPr>
        <xdr:cNvSpPr txBox="1">
          <a:spLocks noChangeArrowheads="1"/>
        </xdr:cNvSpPr>
      </xdr:nvSpPr>
      <xdr:spPr bwMode="auto">
        <a:xfrm>
          <a:off x="3990978" y="179294"/>
          <a:ext cx="7102288" cy="963146"/>
        </a:xfrm>
        <a:prstGeom prst="rect">
          <a:avLst/>
        </a:prstGeom>
        <a:noFill/>
        <a:ln w="9525">
          <a:noFill/>
          <a:miter lim="800000"/>
          <a:headEnd/>
          <a:tailEnd/>
        </a:ln>
      </xdr:spPr>
      <xdr:txBody>
        <a:bodyPr rot="0" vert="horz" wrap="square" lIns="91440" tIns="45720" rIns="91440" bIns="45720" anchor="ctr" anchorCtr="0">
          <a:noAutofit/>
        </a:bodyPr>
        <a:lstStyle/>
        <a:p>
          <a:pPr marL="0" marR="0" algn="l">
            <a:lnSpc>
              <a:spcPts val="3000"/>
            </a:lnSpc>
            <a:spcBef>
              <a:spcPts val="0"/>
            </a:spcBef>
            <a:spcAft>
              <a:spcPts val="0"/>
            </a:spcAft>
          </a:pPr>
          <a:r>
            <a:rPr lang="en-US" sz="2800" b="1">
              <a:solidFill>
                <a:srgbClr val="595959"/>
              </a:solidFill>
              <a:effectLst/>
              <a:latin typeface="Arial" panose="020B0604020202020204" pitchFamily="34" charset="0"/>
              <a:ea typeface="Calibri" panose="020F0502020204030204" pitchFamily="34" charset="0"/>
              <a:cs typeface="Times New Roman" panose="02020603050405020304" pitchFamily="18" charset="0"/>
            </a:rPr>
            <a:t>Recreation Energy Conservation</a:t>
          </a:r>
          <a:r>
            <a:rPr lang="en-US" sz="2800" b="1" baseline="0">
              <a:solidFill>
                <a:srgbClr val="595959"/>
              </a:solidFill>
              <a:effectLst/>
              <a:latin typeface="Arial" panose="020B0604020202020204" pitchFamily="34" charset="0"/>
              <a:ea typeface="Calibri" panose="020F0502020204030204" pitchFamily="34" charset="0"/>
              <a:cs typeface="Times New Roman" panose="02020603050405020304" pitchFamily="18" charset="0"/>
            </a:rPr>
            <a:t> </a:t>
          </a:r>
          <a:r>
            <a:rPr lang="en-US" sz="2800" b="1">
              <a:solidFill>
                <a:srgbClr val="595959"/>
              </a:solidFill>
              <a:effectLst/>
              <a:latin typeface="Arial" panose="020B0604020202020204" pitchFamily="34" charset="0"/>
              <a:ea typeface="Calibri" panose="020F0502020204030204" pitchFamily="34" charset="0"/>
              <a:cs typeface="Times New Roman" panose="02020603050405020304" pitchFamily="18" charset="0"/>
            </a:rPr>
            <a:t>Lighting Calculator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18490</xdr:colOff>
      <xdr:row>7</xdr:row>
      <xdr:rowOff>44822</xdr:rowOff>
    </xdr:from>
    <xdr:to>
      <xdr:col>16</xdr:col>
      <xdr:colOff>351865</xdr:colOff>
      <xdr:row>41</xdr:row>
      <xdr:rowOff>156882</xdr:rowOff>
    </xdr:to>
    <xdr:sp macro="" textlink="">
      <xdr:nvSpPr>
        <xdr:cNvPr id="5" name="TextBox 4">
          <a:hlinkClick xmlns:r="http://schemas.openxmlformats.org/officeDocument/2006/relationships" r:id="rId1"/>
          <a:extLst>
            <a:ext uri="{FF2B5EF4-FFF2-40B4-BE49-F238E27FC236}">
              <a16:creationId xmlns:a16="http://schemas.microsoft.com/office/drawing/2014/main" id="{DDA6490B-B957-423F-8CB1-6F26E582396C}"/>
            </a:ext>
          </a:extLst>
        </xdr:cNvPr>
        <xdr:cNvSpPr txBox="1"/>
      </xdr:nvSpPr>
      <xdr:spPr>
        <a:xfrm>
          <a:off x="18490" y="1299881"/>
          <a:ext cx="11270316" cy="6208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solidFill>
                <a:schemeClr val="dk1"/>
              </a:solidFill>
              <a:effectLst/>
              <a:latin typeface="+mn-lt"/>
              <a:ea typeface="+mn-ea"/>
              <a:cs typeface="+mn-cs"/>
            </a:rPr>
            <a:t>The Recreation Energy Conservation (REC) program helps municipally owned recreation facilities reduce energy use and GHG emissions by providing financial incentives to help identify energy-saving opportunities and implement energy-saving projects.</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The REC Lighting Calculator provides a resource to estimate the energy saving and greenhouse gas (GHG) emission reduction potential for lighting projects participating in the Municipal Climate Change Action Center's REC program. The calculator's financial analysis includes estimated values for incentives available through the program.</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Project- and technology-specific information are inputs for the calculator and should be provided by the user in Tables 1 to 3. Before starting a project in REC Lighting Calculator, it is recommended that the user assembles an inventory of all current lighting equipment at the target facility, including fixture counts, rated lamp wattage, typical weekly operating hours and lighting controls. It is also recommended that the user develop a list of intended upgrades. The calculator will use these input data together with the default wattage for the existing equipment and proposed upgrades to calculate the energy and cost saving in Table 4.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If a fixture type is not available in the</a:t>
          </a:r>
          <a:r>
            <a:rPr lang="en-US" sz="1400" baseline="0">
              <a:solidFill>
                <a:schemeClr val="dk1"/>
              </a:solidFill>
              <a:effectLst/>
              <a:latin typeface="+mn-lt"/>
              <a:ea typeface="+mn-ea"/>
              <a:cs typeface="+mn-cs"/>
            </a:rPr>
            <a:t> drop down list in Table 2, Tables 5 and 6 can be used for custom inputs. The calculator will use these input data for the existing equipment and proposed upgrades to calculate the energy and cost saving in Table 7.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In the Project Summary Tab (Table 8), REC Lighting Calculator</a:t>
          </a:r>
          <a:r>
            <a:rPr lang="en-US" sz="1400" baseline="0">
              <a:solidFill>
                <a:schemeClr val="dk1"/>
              </a:solidFill>
              <a:effectLst/>
              <a:latin typeface="+mn-lt"/>
              <a:ea typeface="+mn-ea"/>
              <a:cs typeface="+mn-cs"/>
            </a:rPr>
            <a:t> applies </a:t>
          </a:r>
          <a:r>
            <a:rPr lang="en-US" sz="1400">
              <a:solidFill>
                <a:schemeClr val="dk1"/>
              </a:solidFill>
              <a:effectLst/>
              <a:latin typeface="+mn-lt"/>
              <a:ea typeface="+mn-ea"/>
              <a:cs typeface="+mn-cs"/>
            </a:rPr>
            <a:t>all of the inputs that the user provides to estimate the REC program incentive</a:t>
          </a:r>
          <a:r>
            <a:rPr lang="en-US" sz="1400" baseline="0">
              <a:solidFill>
                <a:schemeClr val="dk1"/>
              </a:solidFill>
              <a:effectLst/>
              <a:latin typeface="+mn-lt"/>
              <a:ea typeface="+mn-ea"/>
              <a:cs typeface="+mn-cs"/>
            </a:rPr>
            <a:t> and other key project metrics. </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If you have any questions on this Lighting Calculator, please call us at (587) 319 2889 or email us at REC@clearesult.com. For more details on REC, please visit https://mccac.ca/programs/REC.</a:t>
          </a:r>
        </a:p>
        <a:p>
          <a:endParaRPr lang="en-US" sz="1400" baseline="0">
            <a:solidFill>
              <a:schemeClr val="dk1"/>
            </a:solidFill>
            <a:effectLst/>
            <a:latin typeface="+mn-lt"/>
            <a:ea typeface="+mn-ea"/>
            <a:cs typeface="+mn-cs"/>
          </a:endParaRPr>
        </a:p>
        <a:p>
          <a:r>
            <a:rPr lang="en-US" sz="1400" baseline="0">
              <a:solidFill>
                <a:schemeClr val="dk1"/>
              </a:solidFill>
              <a:effectLst/>
              <a:latin typeface="+mn-lt"/>
              <a:ea typeface="+mn-ea"/>
              <a:cs typeface="+mn-cs"/>
            </a:rPr>
            <a:t>Please submit this Lighting Calculator along with your completed REC Application to REC@clearesult.com</a:t>
          </a:r>
        </a:p>
        <a:p>
          <a:endParaRPr lang="en-US" sz="1400" baseline="0">
            <a:solidFill>
              <a:schemeClr val="dk1"/>
            </a:solidFill>
            <a:effectLst/>
            <a:latin typeface="+mn-lt"/>
            <a:ea typeface="+mn-ea"/>
            <a:cs typeface="+mn-cs"/>
          </a:endParaRPr>
        </a:p>
        <a:p>
          <a:endParaRPr lang="en-US" sz="1400"/>
        </a:p>
      </xdr:txBody>
    </xdr:sp>
    <xdr:clientData/>
  </xdr:twoCellAnchor>
  <xdr:twoCellAnchor editAs="oneCell">
    <xdr:from>
      <xdr:col>0</xdr:col>
      <xdr:colOff>0</xdr:colOff>
      <xdr:row>0</xdr:row>
      <xdr:rowOff>11206</xdr:rowOff>
    </xdr:from>
    <xdr:to>
      <xdr:col>4</xdr:col>
      <xdr:colOff>646006</xdr:colOff>
      <xdr:row>6</xdr:row>
      <xdr:rowOff>134470</xdr:rowOff>
    </xdr:to>
    <xdr:pic>
      <xdr:nvPicPr>
        <xdr:cNvPr id="6" name="Picture 5">
          <a:extLst>
            <a:ext uri="{FF2B5EF4-FFF2-40B4-BE49-F238E27FC236}">
              <a16:creationId xmlns:a16="http://schemas.microsoft.com/office/drawing/2014/main" id="{05C4BAFC-B545-4B73-9988-D0FF725292F6}"/>
            </a:ext>
          </a:extLst>
        </xdr:cNvPr>
        <xdr:cNvPicPr>
          <a:picLocks noChangeAspect="1"/>
        </xdr:cNvPicPr>
      </xdr:nvPicPr>
      <xdr:blipFill>
        <a:blip xmlns:r="http://schemas.openxmlformats.org/officeDocument/2006/relationships" r:embed="rId2"/>
        <a:stretch>
          <a:fillRect/>
        </a:stretch>
      </xdr:blipFill>
      <xdr:spPr>
        <a:xfrm>
          <a:off x="0" y="11206"/>
          <a:ext cx="3380241" cy="119902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W48" totalsRowShown="0">
  <autoFilter ref="B2:W48" xr:uid="{00000000-0009-0000-0100-000001000000}"/>
  <tableColumns count="22">
    <tableColumn id="1" xr3:uid="{00000000-0010-0000-0000-000001000000}" name="Location"/>
    <tableColumn id="2" xr3:uid="{00000000-0010-0000-0000-000002000000}" name="Category"/>
    <tableColumn id="3" xr3:uid="{00000000-0010-0000-0000-000003000000}" name="Measure"/>
    <tableColumn id="4" xr3:uid="{00000000-0010-0000-0000-000004000000}" name="Variant"/>
    <tableColumn id="5" xr3:uid="{00000000-0010-0000-0000-000005000000}" name="Typical Baseline"/>
    <tableColumn id="21" xr3:uid="{00000000-0010-0000-0000-000015000000}" name="Baseline Watts"/>
    <tableColumn id="20" xr3:uid="{00000000-0010-0000-0000-000014000000}" name="Proposed Watts"/>
    <tableColumn id="22" xr3:uid="{00000000-0010-0000-0000-000016000000}" name="Annual Hours of Operation"/>
    <tableColumn id="7" xr3:uid="{00000000-0010-0000-0000-000007000000}" name="Typical Savings/Year (kWh/year)" dataDxfId="48"/>
    <tableColumn id="12" xr3:uid="{00000000-0010-0000-0000-00000C000000}" name="Typical Full Cost (CD)" dataDxfId="47">
      <calculatedColumnFormula>VLOOKUP(A3,Table9[#All],4,FALSE)+VLOOKUP(A3,Table9[#All],7,FALSE)</calculatedColumnFormula>
    </tableColumn>
    <tableColumn id="11" xr3:uid="{00000000-0010-0000-0000-00000B000000}" name="Typical Equipment Cost (CD)" dataDxfId="46">
      <calculatedColumnFormula>VLOOKUP(A3,Table9[#All],4,FALSE)</calculatedColumnFormula>
    </tableColumn>
    <tableColumn id="10" xr3:uid="{00000000-0010-0000-0000-00000A000000}" name="Payback (Full)" dataDxfId="45">
      <calculatedColumnFormula>(Table1[[#This Row],[Typical Full Cost (CD)]])/(Table1[[#This Row],[Typical Savings/Year (kWh/year)]]*0.1)</calculatedColumnFormula>
    </tableColumn>
    <tableColumn id="13" xr3:uid="{00000000-0010-0000-0000-00000D000000}" name="Payback (Equipment Only)" dataDxfId="44">
      <calculatedColumnFormula>(Table1[[#This Row],[Typical Equipment Cost (CD)]]-Table1[[#This Row],[Incentive/Unit]])/(Table1[[#This Row],[Typical Savings/Year (kWh/year)]]*0.1)</calculatedColumnFormula>
    </tableColumn>
    <tableColumn id="14" xr3:uid="{00000000-0010-0000-0000-00000E000000}" name="EUL" dataDxfId="43">
      <calculatedColumnFormula>MIN(VLOOKUP(A3,Table9[#All],9,FALSE)/Table1[[#This Row],[Annual Hours of Operation]],20)</calculatedColumnFormula>
    </tableColumn>
    <tableColumn id="15" xr3:uid="{00000000-0010-0000-0000-00000F000000}" name="Lifetime Savings" dataDxfId="42">
      <calculatedColumnFormula>Table1[[#This Row],[Typical Savings/Year (kWh/year)]]*Table1[[#This Row],[EUL]]</calculatedColumnFormula>
    </tableColumn>
    <tableColumn id="16" xr3:uid="{00000000-0010-0000-0000-000010000000}" name="GHG Emissions/Unit" dataDxfId="41">
      <calculatedColumnFormula>Table1[[#This Row],[Lifetime Savings]]*Calcs!$B$13</calculatedColumnFormula>
    </tableColumn>
    <tableColumn id="17" xr3:uid="{00000000-0010-0000-0000-000011000000}" name="Incentive/Unit" dataDxfId="40">
      <calculatedColumnFormula>ROUND(0.05*Table1[[#This Row],[Typical Savings/Year (kWh/year)]],0)</calculatedColumnFormula>
    </tableColumn>
    <tableColumn id="18" xr3:uid="{00000000-0010-0000-0000-000012000000}" name="$/GHG Emissions" dataDxfId="39">
      <calculatedColumnFormula>Table1[[#This Row],[Incentive/Unit]]/Table1[[#This Row],[GHG Emissions/Unit]]</calculatedColumnFormula>
    </tableColumn>
    <tableColumn id="19" xr3:uid="{00000000-0010-0000-0000-000013000000}" name="Estimated Installed Units" dataDxfId="38"/>
    <tableColumn id="6" xr3:uid="{00000000-0010-0000-0000-000006000000}" name="Total Annual Savings (kWh)" dataDxfId="37">
      <calculatedColumnFormula>Table1[[#This Row],[Typical Savings/Year (kWh/year)]]*Table1[[#This Row],[Estimated Installed Units]]</calculatedColumnFormula>
    </tableColumn>
    <tableColumn id="8" xr3:uid="{00000000-0010-0000-0000-000008000000}" name="Total Incentive" dataDxfId="36">
      <calculatedColumnFormula>Table1[[#This Row],[Incentive/Unit]]*Table1[[#This Row],[Estimated Installed Units]]</calculatedColumnFormula>
    </tableColumn>
    <tableColumn id="9" xr3:uid="{00000000-0010-0000-0000-000009000000}" name="Total Emissions Reduction" dataDxfId="35">
      <calculatedColumnFormula>Table1[[#This Row],[GHG Emissions/Unit]]*Table1[[#This Row],[Estimated Installed Units]]</calculatedColumnFormula>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8" displayName="Table8" ref="B3:D10" totalsRowShown="0" dataDxfId="4" tableBorderDxfId="3">
  <autoFilter ref="B3:D10" xr:uid="{00000000-0009-0000-0100-000008000000}"/>
  <tableColumns count="3">
    <tableColumn id="1" xr3:uid="{00000000-0010-0000-0800-000001000000}" name="Control" dataDxfId="2"/>
    <tableColumn id="2" xr3:uid="{00000000-0010-0000-0800-000002000000}" name="Reduction" dataDxfId="1"/>
    <tableColumn id="4" xr3:uid="{00000000-0010-0000-0800-000004000000}" name="EUL"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8:G3095" totalsRowShown="0" headerRowDxfId="34" dataDxfId="33">
  <autoFilter ref="B8:G3095" xr:uid="{00000000-0009-0000-0100-000002000000}"/>
  <tableColumns count="6">
    <tableColumn id="1" xr3:uid="{00000000-0010-0000-0100-000001000000}" name="Measure" dataDxfId="32"/>
    <tableColumn id="2" xr3:uid="{00000000-0010-0000-0100-000002000000}" name="Variant" dataDxfId="31"/>
    <tableColumn id="8" xr3:uid="{00000000-0010-0000-0100-000008000000}" name="Measure &amp; Variant" dataDxfId="30">
      <calculatedColumnFormula>CONCATENATE(Table2[[#This Row],[Measure]],Table2[[#This Row],[Variant]])</calculatedColumnFormula>
    </tableColumn>
    <tableColumn id="5" xr3:uid="{00000000-0010-0000-0100-000005000000}" name="Rated Power/Unit" dataDxfId="29"/>
    <tableColumn id="9" xr3:uid="{00000000-0010-0000-0100-000009000000}" name="Measure &amp; Variant &amp; RatedW" dataDxfId="28">
      <calculatedColumnFormula>CONCATENATE(Table2[[#This Row],[Measure &amp; Variant]],Table2[[#This Row],[Rated Power/Unit]])</calculatedColumnFormula>
    </tableColumn>
    <tableColumn id="6" xr3:uid="{00000000-0010-0000-0100-000006000000}" name="Actual Power" dataDxfId="27">
      <calculatedColumnFormula>Table2[[#This Row],[Rated Power/Unit]]</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3098:F3386" totalsRowShown="0">
  <autoFilter ref="B3098:F3386" xr:uid="{00000000-0009-0000-0100-000003000000}"/>
  <tableColumns count="5">
    <tableColumn id="1" xr3:uid="{00000000-0010-0000-0200-000001000000}" name="Baseline" dataDxfId="26"/>
    <tableColumn id="2" xr3:uid="{00000000-0010-0000-0200-000002000000}" name="Unit"/>
    <tableColumn id="3" xr3:uid="{00000000-0010-0000-0200-000003000000}" name="Rated Power/Lamp"/>
    <tableColumn id="5" xr3:uid="{00000000-0010-0000-0200-000005000000}" name="CombinedBaselinePower">
      <calculatedColumnFormula>CONCATENATE(Table3[[#This Row],[Baseline]],Table3[[#This Row],[Rated Power/Lamp]])</calculatedColumnFormula>
    </tableColumn>
    <tableColumn id="4" xr3:uid="{00000000-0010-0000-0200-000004000000}" name="Actual Power/Unit" dataDxfId="25">
      <calculatedColumnFormula>D3099</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I8:J36" totalsRowShown="0" dataDxfId="24" tableBorderDxfId="23">
  <autoFilter ref="I8:J36" xr:uid="{00000000-0009-0000-0100-000004000000}"/>
  <tableColumns count="2">
    <tableColumn id="1" xr3:uid="{00000000-0010-0000-0300-000001000000}" name="Baseline Full Name" dataDxfId="22"/>
    <tableColumn id="2" xr3:uid="{00000000-0010-0000-0300-000002000000}" name="Baseline Short Name" dataDxfId="2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L8:M26" totalsRowShown="0" dataDxfId="20">
  <tableColumns count="2">
    <tableColumn id="1" xr3:uid="{00000000-0010-0000-0400-000001000000}" name="Measure List" dataDxfId="19"/>
    <tableColumn id="2" xr3:uid="{00000000-0010-0000-0400-000002000000}" name="Measure Short Name" dataDxfId="1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O8:P53" totalsRowShown="0">
  <autoFilter ref="O8:P53" xr:uid="{00000000-0009-0000-0100-000006000000}"/>
  <tableColumns count="2">
    <tableColumn id="1" xr3:uid="{00000000-0010-0000-0500-000001000000}" name="Variant List" dataDxfId="17"/>
    <tableColumn id="2" xr3:uid="{00000000-0010-0000-0500-000002000000}" name="Variant Short Name"/>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9" displayName="Table9" ref="R8:U63" totalsRowShown="0">
  <autoFilter ref="R8:U63" xr:uid="{00000000-0009-0000-0100-000009000000}"/>
  <tableColumns count="4">
    <tableColumn id="1" xr3:uid="{00000000-0010-0000-0600-000001000000}" name="Measure &amp; Variant" dataDxfId="16"/>
    <tableColumn id="7" xr3:uid="{00000000-0010-0000-0600-000007000000}" name="Unit" dataDxfId="15"/>
    <tableColumn id="2" xr3:uid="{00000000-0010-0000-0600-000002000000}" name="Default Rated Unit Wattage" dataDxfId="14"/>
    <tableColumn id="6" xr3:uid="{00000000-0010-0000-0600-000006000000}" name="EUL"/>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03B4240-BF1D-4E28-923F-A3BEA4B28D41}" name="Table111" displayName="Table111" ref="B2:F22" totalsRowShown="0">
  <autoFilter ref="B2:F22" xr:uid="{79BDF3D6-8E20-4694-93A5-C726145E5B16}"/>
  <tableColumns count="5">
    <tableColumn id="1" xr3:uid="{A703D4CA-345B-4EDD-A8A7-6CA8555BAC38}" name="Measure List"/>
    <tableColumn id="2" xr3:uid="{54C04D6C-566E-4759-B0FD-7704D49BE1B9}" name="QPL"/>
    <tableColumn id="3" xr3:uid="{90A8B904-0C3B-46F4-A4A4-01561A81DE01}" name="Revised EUL (hrs)" dataDxfId="11" dataCellStyle="Comma"/>
    <tableColumn id="4" xr3:uid="{AFD7C7A3-EE37-4C10-A5E8-D013C94AE31F}" name="Source" dataDxfId="10" dataCellStyle="Hyperlink"/>
    <tableColumn id="5" xr3:uid="{2CCBF961-1A55-402F-8EA8-4E3017E145C2}" name="Notes" dataDxfId="9"/>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7" displayName="Table7" ref="B13:C20" totalsRowShown="0" headerRowDxfId="8" dataDxfId="7">
  <autoFilter ref="B13:C20" xr:uid="{00000000-0009-0000-0100-000007000000}"/>
  <tableColumns count="2">
    <tableColumn id="1" xr3:uid="{00000000-0010-0000-0700-000001000000}" name="Control" dataDxfId="6"/>
    <tableColumn id="2" xr3:uid="{00000000-0010-0000-0700-000002000000}" name="Reduction" dataDxfId="5"/>
  </tableColumns>
  <tableStyleInfo name="TableStyleMedium2"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EAResult">
  <a:themeElements>
    <a:clrScheme name="CLEAResult">
      <a:dk1>
        <a:sysClr val="windowText" lastClr="000000"/>
      </a:dk1>
      <a:lt1>
        <a:sysClr val="window" lastClr="FFFFFF"/>
      </a:lt1>
      <a:dk2>
        <a:srgbClr val="404040"/>
      </a:dk2>
      <a:lt2>
        <a:srgbClr val="EFE9E5"/>
      </a:lt2>
      <a:accent1>
        <a:srgbClr val="F50000"/>
      </a:accent1>
      <a:accent2>
        <a:srgbClr val="054B56"/>
      </a:accent2>
      <a:accent3>
        <a:srgbClr val="007299"/>
      </a:accent3>
      <a:accent4>
        <a:srgbClr val="92B7BC"/>
      </a:accent4>
      <a:accent5>
        <a:srgbClr val="F4CE00"/>
      </a:accent5>
      <a:accent6>
        <a:srgbClr val="EFE9E5"/>
      </a:accent6>
      <a:hlink>
        <a:srgbClr val="44B9E8"/>
      </a:hlink>
      <a:folHlink>
        <a:srgbClr val="44B9E8"/>
      </a:folHlink>
    </a:clrScheme>
    <a:fontScheme name="CLEAResult">
      <a:majorFont>
        <a:latin typeface="Arial"/>
        <a:ea typeface=""/>
        <a:cs typeface=""/>
      </a:majorFont>
      <a:minorFont>
        <a:latin typeface="Arial"/>
        <a:ea typeface=""/>
        <a:cs typeface=""/>
      </a:minorFont>
    </a:fontScheme>
    <a:fmtScheme name="Concourse">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55000"/>
                <a:satMod val="300000"/>
              </a:schemeClr>
            </a:gs>
            <a:gs pos="40000">
              <a:schemeClr val="phClr">
                <a:tint val="65000"/>
                <a:satMod val="300000"/>
              </a:schemeClr>
            </a:gs>
            <a:gs pos="100000">
              <a:schemeClr val="phClr">
                <a:shade val="65000"/>
                <a:satMod val="300000"/>
              </a:schemeClr>
            </a:gs>
          </a:gsLst>
          <a:path path="circle">
            <a:fillToRect l="65000" b="98000"/>
          </a:path>
        </a:gradFill>
        <a:blipFill>
          <a:blip xmlns:r="http://schemas.openxmlformats.org/officeDocument/2006/relationships" r:embed="rId1">
            <a:duotone>
              <a:schemeClr val="phClr">
                <a:shade val="60000"/>
                <a:satMod val="110000"/>
              </a:schemeClr>
              <a:schemeClr val="phClr">
                <a:tint val="95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ccac.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ccac.ca/app/uploads/REC-Terms-and-Conditions.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designlights.org/default/assets/File/Workplan/DLC_Technical-Requirements-Table-V4-4.pdf" TargetMode="External"/><Relationship Id="rId13" Type="http://schemas.openxmlformats.org/officeDocument/2006/relationships/hyperlink" Target="https://www.energystar.gov/sites/default/files/ENERGY%20STAR%20Lamps%20V2.1%20Final%20Specification.pdf" TargetMode="External"/><Relationship Id="rId18" Type="http://schemas.openxmlformats.org/officeDocument/2006/relationships/hyperlink" Target="https://www.designlights.org/default/assets/File/Workplan/DLC_Technical-Requirements-Table-V4-4.pdf" TargetMode="External"/><Relationship Id="rId3" Type="http://schemas.openxmlformats.org/officeDocument/2006/relationships/hyperlink" Target="https://www.designlights.org/default/assets/File/Workplan/DLC_Technical-Requirements-Table-V4-4.pdf" TargetMode="External"/><Relationship Id="rId21" Type="http://schemas.openxmlformats.org/officeDocument/2006/relationships/table" Target="../tables/table8.xml"/><Relationship Id="rId7" Type="http://schemas.openxmlformats.org/officeDocument/2006/relationships/hyperlink" Target="https://www.designlights.org/default/assets/File/Workplan/DLC_Technical-Requirements-Table-V4-4.pdf" TargetMode="External"/><Relationship Id="rId12" Type="http://schemas.openxmlformats.org/officeDocument/2006/relationships/hyperlink" Target="https://www.designlights.org/default/assets/File/Workplan/DLC_Technical-Requirements-Table-V4-4.pdf" TargetMode="External"/><Relationship Id="rId17" Type="http://schemas.openxmlformats.org/officeDocument/2006/relationships/hyperlink" Target="https://www.energy.gov/energysaver/articles/induction-lighting-old-lighting-technology-made-new-again" TargetMode="External"/><Relationship Id="rId2" Type="http://schemas.openxmlformats.org/officeDocument/2006/relationships/hyperlink" Target="https://www.designlights.org/default/assets/File/Workplan/DLC_Technical-Requirements-Table-V4-4.pdf" TargetMode="External"/><Relationship Id="rId16" Type="http://schemas.openxmlformats.org/officeDocument/2006/relationships/hyperlink" Target="https://www.energystar.gov/sites/default/files/Luminaires%20V2.2%20Final%20Specification.pdf" TargetMode="External"/><Relationship Id="rId20" Type="http://schemas.openxmlformats.org/officeDocument/2006/relationships/hyperlink" Target="https://www.energystar.gov/products/lighting_fans/exit_signs/exit_sign_key_product_critera" TargetMode="External"/><Relationship Id="rId1" Type="http://schemas.openxmlformats.org/officeDocument/2006/relationships/hyperlink" Target="https://library.cee1.org/system/files/library/12035/CEE_CommercialLighting_T8ReplacementLampSpecification_effective08302018.pdf" TargetMode="External"/><Relationship Id="rId6" Type="http://schemas.openxmlformats.org/officeDocument/2006/relationships/hyperlink" Target="https://www.designlights.org/default/assets/File/Workplan/DLC_Technical-Requirements-Table-V4-4.pdf" TargetMode="External"/><Relationship Id="rId11" Type="http://schemas.openxmlformats.org/officeDocument/2006/relationships/hyperlink" Target="https://www.designlights.org/default/assets/File/Workplan/DLC_Technical-Requirements-Table-V4-4.pdf" TargetMode="External"/><Relationship Id="rId5" Type="http://schemas.openxmlformats.org/officeDocument/2006/relationships/hyperlink" Target="https://www.designlights.org/default/assets/File/Workplan/DLC_Technical-Requirements-Table-V4-4.pdf" TargetMode="External"/><Relationship Id="rId15" Type="http://schemas.openxmlformats.org/officeDocument/2006/relationships/hyperlink" Target="https://www.energystar.gov/sites/default/files/ENERGY%20STAR%20Lamps%20V2.1%20Final%20Specification.pdf" TargetMode="External"/><Relationship Id="rId10" Type="http://schemas.openxmlformats.org/officeDocument/2006/relationships/hyperlink" Target="https://www.designlights.org/default/assets/File/Workplan/DLC_Technical-Requirements-Table-V4-4.pdf" TargetMode="External"/><Relationship Id="rId19" Type="http://schemas.openxmlformats.org/officeDocument/2006/relationships/hyperlink" Target="https://www.designlights.org/default/assets/File/Workplan/DLC_Technical-Requirements-Table-V4-4.pdf" TargetMode="External"/><Relationship Id="rId4" Type="http://schemas.openxmlformats.org/officeDocument/2006/relationships/hyperlink" Target="https://www.designlights.org/default/assets/File/Workplan/DLC_Technical-Requirements-Table-V4-4.pdf" TargetMode="External"/><Relationship Id="rId9" Type="http://schemas.openxmlformats.org/officeDocument/2006/relationships/hyperlink" Target="https://www.designlights.org/default/assets/File/Workplan/DLC_Technical-Requirements-Table-V4-4.pdf" TargetMode="External"/><Relationship Id="rId14" Type="http://schemas.openxmlformats.org/officeDocument/2006/relationships/hyperlink" Target="https://www.energystar.gov/sites/default/files/ENERGY%20STAR%20Lamps%20V2.1%20Final%20Specification.pdf"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F5D63-A2FC-40B4-972F-4F94905DAD52}">
  <sheetPr codeName="Sheet1">
    <tabColor theme="6"/>
  </sheetPr>
  <dimension ref="A43:C52"/>
  <sheetViews>
    <sheetView showGridLines="0" tabSelected="1" zoomScale="85" zoomScaleNormal="85" workbookViewId="0">
      <selection activeCell="I21" sqref="I21"/>
    </sheetView>
  </sheetViews>
  <sheetFormatPr defaultRowHeight="14.25"/>
  <sheetData>
    <row r="43" spans="1:2" ht="20.25">
      <c r="A43" s="13"/>
      <c r="B43" s="57"/>
    </row>
    <row r="44" spans="1:2" ht="15">
      <c r="A44" s="13"/>
      <c r="B44" s="56"/>
    </row>
    <row r="45" spans="1:2" ht="15">
      <c r="A45" s="13"/>
      <c r="B45" s="56"/>
    </row>
    <row r="46" spans="1:2" ht="15">
      <c r="A46" s="13"/>
      <c r="B46" s="56"/>
    </row>
    <row r="47" spans="1:2">
      <c r="A47" s="13"/>
    </row>
    <row r="48" spans="1:2">
      <c r="A48" s="13"/>
    </row>
    <row r="49" spans="1:3" ht="20.25">
      <c r="A49" s="13"/>
      <c r="B49" s="57"/>
    </row>
    <row r="50" spans="1:3" ht="15">
      <c r="A50" s="13"/>
      <c r="B50" s="56"/>
      <c r="C50" s="58"/>
    </row>
    <row r="51" spans="1:3" ht="15">
      <c r="A51" s="13"/>
      <c r="B51" s="56"/>
      <c r="C51" s="58"/>
    </row>
    <row r="52" spans="1:3" ht="15">
      <c r="A52" s="13"/>
      <c r="B52" s="56"/>
    </row>
  </sheetData>
  <hyperlinks>
    <hyperlink ref="B9" r:id="rId1" display="mccac.ca"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0C715-AF82-4016-B920-1977323F349F}">
  <sheetPr codeName="Sheet2"/>
  <dimension ref="A1:T92"/>
  <sheetViews>
    <sheetView showGridLines="0" zoomScale="85" zoomScaleNormal="85" workbookViewId="0">
      <selection activeCell="E8" sqref="E8"/>
    </sheetView>
  </sheetViews>
  <sheetFormatPr defaultColWidth="9" defaultRowHeight="14.25"/>
  <cols>
    <col min="1" max="1" width="38.875" customWidth="1"/>
    <col min="2" max="2" width="20.625" customWidth="1"/>
    <col min="3" max="3" width="12.625" customWidth="1"/>
    <col min="4" max="4" width="10.125" customWidth="1"/>
    <col min="5" max="5" width="15.125" customWidth="1"/>
    <col min="6" max="6" width="18.25" customWidth="1"/>
    <col min="7" max="7" width="38.875" customWidth="1"/>
    <col min="8" max="8" width="27.375" style="22" customWidth="1"/>
    <col min="9" max="9" width="18.25" style="22" customWidth="1"/>
    <col min="10" max="10" width="12.625" style="22" customWidth="1"/>
    <col min="11" max="11" width="10.125" customWidth="1"/>
    <col min="12" max="13" width="28.875" customWidth="1"/>
    <col min="14" max="14" width="10.125" style="12" customWidth="1"/>
    <col min="15" max="15" width="19" style="12" customWidth="1"/>
    <col min="16" max="16" width="20.875" style="12" bestFit="1" customWidth="1"/>
    <col min="17" max="17" width="18.5" customWidth="1"/>
    <col min="18" max="18" width="21" bestFit="1" customWidth="1"/>
    <col min="19" max="19" width="20.875" bestFit="1" customWidth="1"/>
    <col min="20" max="20" width="18.375" customWidth="1"/>
  </cols>
  <sheetData>
    <row r="1" spans="1:20" s="26" customFormat="1" ht="18.75" customHeight="1" thickBot="1">
      <c r="A1" s="28" t="s">
        <v>0</v>
      </c>
      <c r="B1" s="307"/>
      <c r="G1" s="302" t="s">
        <v>1</v>
      </c>
      <c r="H1" s="303"/>
      <c r="I1" s="303"/>
      <c r="J1" s="313"/>
      <c r="N1" s="27"/>
      <c r="O1" s="27"/>
      <c r="P1" s="27"/>
    </row>
    <row r="2" spans="1:20" ht="30" customHeight="1">
      <c r="A2" s="305" t="s">
        <v>2</v>
      </c>
      <c r="B2" s="306" t="s">
        <v>3</v>
      </c>
      <c r="C2" s="304" t="s">
        <v>4</v>
      </c>
      <c r="D2" s="147"/>
      <c r="G2" s="339" t="s">
        <v>5</v>
      </c>
      <c r="H2" s="340"/>
      <c r="I2" s="340"/>
      <c r="J2" s="341"/>
      <c r="K2" s="311"/>
    </row>
    <row r="3" spans="1:20" s="53" customFormat="1" ht="57.75" customHeight="1">
      <c r="A3" s="309" t="s">
        <v>6</v>
      </c>
      <c r="B3" s="310" t="s">
        <v>7</v>
      </c>
      <c r="G3" s="339"/>
      <c r="H3" s="340"/>
      <c r="I3" s="340"/>
      <c r="J3" s="341"/>
      <c r="K3" s="312"/>
    </row>
    <row r="4" spans="1:20" ht="15.75" customHeight="1" thickBot="1">
      <c r="A4" s="308" t="s">
        <v>8</v>
      </c>
      <c r="B4" s="259" t="s">
        <v>9</v>
      </c>
      <c r="G4" s="339"/>
      <c r="H4" s="340"/>
      <c r="I4" s="340"/>
      <c r="J4" s="341"/>
      <c r="K4" s="312"/>
    </row>
    <row r="5" spans="1:20" s="29" customFormat="1" ht="15" thickBot="1">
      <c r="G5" s="342"/>
      <c r="H5" s="343"/>
      <c r="I5" s="343"/>
      <c r="J5" s="344"/>
    </row>
    <row r="6" spans="1:20" s="29" customFormat="1" ht="15" thickBot="1"/>
    <row r="7" spans="1:20" s="29" customFormat="1" ht="18.75" customHeight="1" thickBot="1">
      <c r="A7" s="40" t="s">
        <v>10</v>
      </c>
      <c r="B7" s="41"/>
      <c r="C7" s="42"/>
    </row>
    <row r="8" spans="1:20" s="29" customFormat="1" ht="25.5">
      <c r="A8" s="31" t="s">
        <v>11</v>
      </c>
      <c r="B8" s="70"/>
      <c r="C8" s="32" t="s">
        <v>12</v>
      </c>
    </row>
    <row r="9" spans="1:20" s="29" customFormat="1" ht="25.5">
      <c r="A9" s="33" t="s">
        <v>13</v>
      </c>
      <c r="B9" s="271"/>
      <c r="C9" s="34"/>
    </row>
    <row r="10" spans="1:20" s="29" customFormat="1" ht="15.75" customHeight="1">
      <c r="A10" s="260" t="s">
        <v>14</v>
      </c>
      <c r="B10" s="272"/>
      <c r="C10" s="34"/>
    </row>
    <row r="11" spans="1:20" s="29" customFormat="1" ht="15.75" customHeight="1">
      <c r="A11" s="260" t="s">
        <v>15</v>
      </c>
      <c r="B11" s="273"/>
      <c r="C11" s="34"/>
    </row>
    <row r="12" spans="1:20" s="29" customFormat="1" ht="30" customHeight="1">
      <c r="A12" s="260" t="s">
        <v>16</v>
      </c>
      <c r="B12" s="273"/>
      <c r="C12" s="34"/>
    </row>
    <row r="13" spans="1:20" s="29" customFormat="1" ht="15.75" customHeight="1" thickBot="1">
      <c r="A13" s="316" t="s">
        <v>17</v>
      </c>
      <c r="B13" s="317">
        <f>5.7*10^-4</f>
        <v>5.7000000000000009E-4</v>
      </c>
      <c r="C13" s="274" t="s">
        <v>18</v>
      </c>
    </row>
    <row r="14" spans="1:20" ht="15.75" customHeight="1">
      <c r="G14" s="315" t="str">
        <f>IF(COUNTIF(G19:G66, "LED T8 Replacement Lamps")&gt;0, "For T8 lamp replacements, ensure that the quantity is the number of fixtures multiplied by the number of lamps per fixture", "")</f>
        <v/>
      </c>
    </row>
    <row r="15" spans="1:20" ht="15.75" customHeight="1" thickBot="1"/>
    <row r="16" spans="1:20" s="26" customFormat="1" ht="18.75" thickBot="1">
      <c r="A16" s="351" t="s">
        <v>19</v>
      </c>
      <c r="B16" s="352"/>
      <c r="C16" s="352"/>
      <c r="D16" s="352"/>
      <c r="E16" s="352"/>
      <c r="F16" s="352"/>
      <c r="G16" s="352"/>
      <c r="H16" s="352"/>
      <c r="I16" s="352"/>
      <c r="J16" s="352"/>
      <c r="K16" s="353"/>
      <c r="L16" s="351" t="s">
        <v>20</v>
      </c>
      <c r="M16" s="352"/>
      <c r="N16" s="353"/>
      <c r="O16" s="351" t="s">
        <v>21</v>
      </c>
      <c r="P16" s="352"/>
      <c r="Q16" s="352"/>
      <c r="R16" s="352"/>
      <c r="S16" s="352"/>
      <c r="T16" s="353"/>
    </row>
    <row r="17" spans="1:20" ht="18.75" thickBot="1">
      <c r="A17" s="345" t="s">
        <v>22</v>
      </c>
      <c r="B17" s="346"/>
      <c r="C17" s="346"/>
      <c r="D17" s="346"/>
      <c r="E17" s="346"/>
      <c r="F17" s="347"/>
      <c r="G17" s="348" t="s">
        <v>23</v>
      </c>
      <c r="H17" s="349"/>
      <c r="I17" s="349"/>
      <c r="J17" s="349"/>
      <c r="K17" s="350"/>
      <c r="L17" s="156" t="s">
        <v>22</v>
      </c>
      <c r="M17" s="348" t="s">
        <v>23</v>
      </c>
      <c r="N17" s="350"/>
      <c r="O17" s="351" t="s">
        <v>24</v>
      </c>
      <c r="P17" s="352"/>
      <c r="Q17" s="353"/>
      <c r="R17" s="351" t="s">
        <v>25</v>
      </c>
      <c r="S17" s="352"/>
      <c r="T17" s="353"/>
    </row>
    <row r="18" spans="1:20" ht="45.75" thickBot="1">
      <c r="A18" s="50" t="s">
        <v>26</v>
      </c>
      <c r="B18" s="51" t="s">
        <v>27</v>
      </c>
      <c r="C18" s="51" t="s">
        <v>28</v>
      </c>
      <c r="D18" s="51" t="s">
        <v>29</v>
      </c>
      <c r="E18" s="52" t="s">
        <v>30</v>
      </c>
      <c r="F18" s="155" t="s">
        <v>31</v>
      </c>
      <c r="G18" s="47" t="s">
        <v>32</v>
      </c>
      <c r="H18" s="154" t="s">
        <v>33</v>
      </c>
      <c r="I18" s="154" t="s">
        <v>34</v>
      </c>
      <c r="J18" s="154" t="s">
        <v>28</v>
      </c>
      <c r="K18" s="154" t="s">
        <v>35</v>
      </c>
      <c r="L18" s="155" t="s">
        <v>36</v>
      </c>
      <c r="M18" s="47" t="s">
        <v>37</v>
      </c>
      <c r="N18" s="48" t="s">
        <v>38</v>
      </c>
      <c r="O18" s="318" t="s">
        <v>39</v>
      </c>
      <c r="P18" s="157" t="s">
        <v>40</v>
      </c>
      <c r="Q18" s="158" t="s">
        <v>41</v>
      </c>
      <c r="R18" s="159" t="s">
        <v>39</v>
      </c>
      <c r="S18" s="160" t="s">
        <v>40</v>
      </c>
      <c r="T18" s="161" t="s">
        <v>41</v>
      </c>
    </row>
    <row r="19" spans="1:20">
      <c r="A19" s="62"/>
      <c r="B19" s="60"/>
      <c r="C19" s="198" t="str">
        <f>Calcs!E19</f>
        <v/>
      </c>
      <c r="D19" s="60"/>
      <c r="E19" s="61"/>
      <c r="F19" s="268"/>
      <c r="G19" s="62"/>
      <c r="H19" s="63"/>
      <c r="I19" s="64"/>
      <c r="J19" s="199" t="str">
        <f>Calcs!N19</f>
        <v/>
      </c>
      <c r="K19" s="65"/>
      <c r="L19" s="62"/>
      <c r="M19" s="62"/>
      <c r="N19" s="66"/>
      <c r="O19" s="200" t="str">
        <f>IF(A19="","",Calcs!U19)</f>
        <v/>
      </c>
      <c r="P19" s="201" t="str">
        <f>Calcs!V19</f>
        <v/>
      </c>
      <c r="Q19" s="266" t="str">
        <f>IF(Calcs!W19="","",IF(Calcs!W19&lt;=25,Calcs!W19,25))</f>
        <v/>
      </c>
      <c r="R19" s="200" t="str">
        <f>IF(L19="","",Calcs!X19)</f>
        <v/>
      </c>
      <c r="S19" s="201" t="str">
        <f>Calcs!Y19</f>
        <v/>
      </c>
      <c r="T19" s="266" t="str">
        <f>Calcs!Z19</f>
        <v/>
      </c>
    </row>
    <row r="20" spans="1:20">
      <c r="A20" s="59"/>
      <c r="B20" s="60"/>
      <c r="C20" s="198" t="str">
        <f>Calcs!E20</f>
        <v/>
      </c>
      <c r="D20" s="60"/>
      <c r="E20" s="61"/>
      <c r="F20" s="268"/>
      <c r="G20" s="59"/>
      <c r="H20" s="67"/>
      <c r="I20" s="60"/>
      <c r="J20" s="198" t="str">
        <f>Calcs!N20</f>
        <v/>
      </c>
      <c r="K20" s="68"/>
      <c r="L20" s="59"/>
      <c r="M20" s="59"/>
      <c r="N20" s="69"/>
      <c r="O20" s="203" t="str">
        <f>IF(A20="","",Calcs!U20)</f>
        <v/>
      </c>
      <c r="P20" s="204" t="str">
        <f>Calcs!V20</f>
        <v/>
      </c>
      <c r="Q20" s="267" t="str">
        <f>IF(Calcs!W20="","",IF(Calcs!W20&lt;=25,Calcs!W20,25))</f>
        <v/>
      </c>
      <c r="R20" s="203" t="str">
        <f>IF(L20="","",Calcs!X20)</f>
        <v/>
      </c>
      <c r="S20" s="204" t="str">
        <f>Calcs!Y20</f>
        <v/>
      </c>
      <c r="T20" s="267" t="str">
        <f>Calcs!Z20</f>
        <v/>
      </c>
    </row>
    <row r="21" spans="1:20">
      <c r="A21" s="59"/>
      <c r="B21" s="60"/>
      <c r="C21" s="198" t="str">
        <f>Calcs!E21</f>
        <v/>
      </c>
      <c r="D21" s="60"/>
      <c r="E21" s="61"/>
      <c r="F21" s="268"/>
      <c r="G21" s="59"/>
      <c r="H21" s="67"/>
      <c r="I21" s="60"/>
      <c r="J21" s="198" t="str">
        <f>Calcs!N21</f>
        <v/>
      </c>
      <c r="K21" s="68"/>
      <c r="L21" s="59"/>
      <c r="M21" s="59"/>
      <c r="N21" s="69"/>
      <c r="O21" s="203" t="str">
        <f>IF(A21="","",Calcs!U21)</f>
        <v/>
      </c>
      <c r="P21" s="204" t="str">
        <f>Calcs!V21</f>
        <v/>
      </c>
      <c r="Q21" s="267" t="str">
        <f>IF(Calcs!W21="","",IF(Calcs!W21&lt;=25,Calcs!W21,25))</f>
        <v/>
      </c>
      <c r="R21" s="203" t="str">
        <f>IF(L21="","",Calcs!X21)</f>
        <v/>
      </c>
      <c r="S21" s="204" t="str">
        <f>Calcs!Y21</f>
        <v/>
      </c>
      <c r="T21" s="267" t="str">
        <f>Calcs!Z21</f>
        <v/>
      </c>
    </row>
    <row r="22" spans="1:20">
      <c r="A22" s="59"/>
      <c r="B22" s="60"/>
      <c r="C22" s="198" t="str">
        <f>Calcs!E22</f>
        <v/>
      </c>
      <c r="D22" s="60"/>
      <c r="E22" s="61"/>
      <c r="F22" s="268"/>
      <c r="G22" s="59"/>
      <c r="H22" s="67"/>
      <c r="I22" s="60"/>
      <c r="J22" s="198" t="str">
        <f>Calcs!N22</f>
        <v/>
      </c>
      <c r="K22" s="68"/>
      <c r="L22" s="59"/>
      <c r="M22" s="59"/>
      <c r="N22" s="69"/>
      <c r="O22" s="203" t="str">
        <f>IF(A22="","",Calcs!U22)</f>
        <v/>
      </c>
      <c r="P22" s="204" t="str">
        <f>Calcs!V22</f>
        <v/>
      </c>
      <c r="Q22" s="267" t="str">
        <f>IF(Calcs!W22="","",IF(Calcs!W22&lt;=25,Calcs!W22,25))</f>
        <v/>
      </c>
      <c r="R22" s="203" t="str">
        <f>IF(L22="","",Calcs!X22)</f>
        <v/>
      </c>
      <c r="S22" s="204" t="str">
        <f>Calcs!Y22</f>
        <v/>
      </c>
      <c r="T22" s="267" t="str">
        <f>Calcs!Z22</f>
        <v/>
      </c>
    </row>
    <row r="23" spans="1:20">
      <c r="A23" s="59"/>
      <c r="B23" s="60"/>
      <c r="C23" s="198" t="str">
        <f>Calcs!E23</f>
        <v/>
      </c>
      <c r="D23" s="60"/>
      <c r="E23" s="61"/>
      <c r="F23" s="268"/>
      <c r="G23" s="59"/>
      <c r="H23" s="67"/>
      <c r="I23" s="60"/>
      <c r="J23" s="198" t="str">
        <f>Calcs!N23</f>
        <v/>
      </c>
      <c r="K23" s="68"/>
      <c r="L23" s="59"/>
      <c r="M23" s="59"/>
      <c r="N23" s="69"/>
      <c r="O23" s="203" t="str">
        <f>IF(A23="","",Calcs!U23)</f>
        <v/>
      </c>
      <c r="P23" s="204" t="str">
        <f>Calcs!V23</f>
        <v/>
      </c>
      <c r="Q23" s="267" t="str">
        <f>IF(Calcs!W23="","",IF(Calcs!W23&lt;=25,Calcs!W23,25))</f>
        <v/>
      </c>
      <c r="R23" s="203" t="str">
        <f>IF(L23="","",Calcs!X23)</f>
        <v/>
      </c>
      <c r="S23" s="204" t="str">
        <f>Calcs!Y23</f>
        <v/>
      </c>
      <c r="T23" s="267" t="str">
        <f>Calcs!Z23</f>
        <v/>
      </c>
    </row>
    <row r="24" spans="1:20">
      <c r="A24" s="59"/>
      <c r="B24" s="60"/>
      <c r="C24" s="198" t="str">
        <f>Calcs!E24</f>
        <v/>
      </c>
      <c r="D24" s="60"/>
      <c r="E24" s="61"/>
      <c r="F24" s="268"/>
      <c r="G24" s="59"/>
      <c r="H24" s="67"/>
      <c r="I24" s="60"/>
      <c r="J24" s="198" t="str">
        <f>Calcs!N24</f>
        <v/>
      </c>
      <c r="K24" s="68"/>
      <c r="L24" s="59"/>
      <c r="M24" s="59"/>
      <c r="N24" s="69"/>
      <c r="O24" s="203" t="str">
        <f>IF(A24="","",Calcs!U24)</f>
        <v/>
      </c>
      <c r="P24" s="204" t="str">
        <f>Calcs!V24</f>
        <v/>
      </c>
      <c r="Q24" s="267" t="str">
        <f>IF(Calcs!W24="","",IF(Calcs!W24&lt;=25,Calcs!W24,25))</f>
        <v/>
      </c>
      <c r="R24" s="203" t="str">
        <f>IF(L24="","",Calcs!X24)</f>
        <v/>
      </c>
      <c r="S24" s="204" t="str">
        <f>Calcs!Y24</f>
        <v/>
      </c>
      <c r="T24" s="267" t="str">
        <f>Calcs!Z24</f>
        <v/>
      </c>
    </row>
    <row r="25" spans="1:20">
      <c r="A25" s="59"/>
      <c r="B25" s="60"/>
      <c r="C25" s="198" t="str">
        <f>Calcs!E25</f>
        <v/>
      </c>
      <c r="D25" s="60"/>
      <c r="E25" s="61"/>
      <c r="F25" s="268"/>
      <c r="G25" s="59"/>
      <c r="H25" s="67"/>
      <c r="I25" s="60"/>
      <c r="J25" s="198" t="str">
        <f>Calcs!N25</f>
        <v/>
      </c>
      <c r="K25" s="68"/>
      <c r="L25" s="59"/>
      <c r="M25" s="59"/>
      <c r="N25" s="69"/>
      <c r="O25" s="203" t="str">
        <f>IF(A25="","",Calcs!U25)</f>
        <v/>
      </c>
      <c r="P25" s="204" t="str">
        <f>Calcs!V25</f>
        <v/>
      </c>
      <c r="Q25" s="267" t="str">
        <f>IF(Calcs!W25="","",IF(Calcs!W25&lt;=25,Calcs!W25,25))</f>
        <v/>
      </c>
      <c r="R25" s="203" t="str">
        <f>IF(L25="","",Calcs!X25)</f>
        <v/>
      </c>
      <c r="S25" s="204" t="str">
        <f>Calcs!Y25</f>
        <v/>
      </c>
      <c r="T25" s="267" t="str">
        <f>Calcs!Z25</f>
        <v/>
      </c>
    </row>
    <row r="26" spans="1:20">
      <c r="A26" s="59"/>
      <c r="B26" s="60"/>
      <c r="C26" s="198" t="str">
        <f>Calcs!E26</f>
        <v/>
      </c>
      <c r="D26" s="60"/>
      <c r="E26" s="61"/>
      <c r="F26" s="268"/>
      <c r="G26" s="59"/>
      <c r="H26" s="67"/>
      <c r="I26" s="60"/>
      <c r="J26" s="198" t="str">
        <f>Calcs!N26</f>
        <v/>
      </c>
      <c r="K26" s="68"/>
      <c r="L26" s="59"/>
      <c r="M26" s="59"/>
      <c r="N26" s="69"/>
      <c r="O26" s="203" t="str">
        <f>IF(A26="","",Calcs!U26)</f>
        <v/>
      </c>
      <c r="P26" s="204" t="str">
        <f>Calcs!V26</f>
        <v/>
      </c>
      <c r="Q26" s="267" t="str">
        <f>IF(Calcs!W26="","",IF(Calcs!W26&lt;=25,Calcs!W26,25))</f>
        <v/>
      </c>
      <c r="R26" s="203" t="str">
        <f>IF(L26="","",Calcs!X26)</f>
        <v/>
      </c>
      <c r="S26" s="204" t="str">
        <f>Calcs!Y26</f>
        <v/>
      </c>
      <c r="T26" s="267" t="str">
        <f>Calcs!Z26</f>
        <v/>
      </c>
    </row>
    <row r="27" spans="1:20">
      <c r="A27" s="59"/>
      <c r="B27" s="60"/>
      <c r="C27" s="198" t="str">
        <f>Calcs!E27</f>
        <v/>
      </c>
      <c r="D27" s="60"/>
      <c r="E27" s="61"/>
      <c r="F27" s="268"/>
      <c r="G27" s="59"/>
      <c r="H27" s="67"/>
      <c r="I27" s="60"/>
      <c r="J27" s="198" t="str">
        <f>Calcs!N27</f>
        <v/>
      </c>
      <c r="K27" s="68"/>
      <c r="L27" s="59"/>
      <c r="M27" s="59"/>
      <c r="N27" s="69"/>
      <c r="O27" s="203" t="str">
        <f>IF(A27="","",Calcs!U27)</f>
        <v/>
      </c>
      <c r="P27" s="204" t="str">
        <f>Calcs!V27</f>
        <v/>
      </c>
      <c r="Q27" s="267" t="str">
        <f>IF(Calcs!W27="","",IF(Calcs!W27&lt;=25,Calcs!W27,25))</f>
        <v/>
      </c>
      <c r="R27" s="203" t="str">
        <f>IF(L27="","",Calcs!X27)</f>
        <v/>
      </c>
      <c r="S27" s="204" t="str">
        <f>Calcs!Y27</f>
        <v/>
      </c>
      <c r="T27" s="267" t="str">
        <f>Calcs!Z27</f>
        <v/>
      </c>
    </row>
    <row r="28" spans="1:20">
      <c r="A28" s="59"/>
      <c r="B28" s="60"/>
      <c r="C28" s="198" t="str">
        <f>Calcs!E28</f>
        <v/>
      </c>
      <c r="D28" s="60"/>
      <c r="E28" s="61"/>
      <c r="F28" s="268"/>
      <c r="G28" s="59"/>
      <c r="H28" s="67"/>
      <c r="I28" s="60"/>
      <c r="J28" s="198" t="str">
        <f>Calcs!N28</f>
        <v/>
      </c>
      <c r="K28" s="68"/>
      <c r="L28" s="59"/>
      <c r="M28" s="59"/>
      <c r="N28" s="69"/>
      <c r="O28" s="203" t="str">
        <f>IF(A28="","",Calcs!U28)</f>
        <v/>
      </c>
      <c r="P28" s="204" t="str">
        <f>Calcs!V28</f>
        <v/>
      </c>
      <c r="Q28" s="267" t="str">
        <f>IF(Calcs!W28="","",IF(Calcs!W28&lt;=25,Calcs!W28,25))</f>
        <v/>
      </c>
      <c r="R28" s="203" t="str">
        <f>IF(L28="","",Calcs!X28)</f>
        <v/>
      </c>
      <c r="S28" s="204" t="str">
        <f>Calcs!Y28</f>
        <v/>
      </c>
      <c r="T28" s="267" t="str">
        <f>Calcs!Z28</f>
        <v/>
      </c>
    </row>
    <row r="29" spans="1:20">
      <c r="A29" s="59"/>
      <c r="B29" s="60"/>
      <c r="C29" s="198" t="str">
        <f>Calcs!E29</f>
        <v/>
      </c>
      <c r="D29" s="60"/>
      <c r="E29" s="61"/>
      <c r="F29" s="268"/>
      <c r="G29" s="59"/>
      <c r="H29" s="67"/>
      <c r="I29" s="60"/>
      <c r="J29" s="198" t="str">
        <f>Calcs!N29</f>
        <v/>
      </c>
      <c r="K29" s="68"/>
      <c r="L29" s="59"/>
      <c r="M29" s="59"/>
      <c r="N29" s="69"/>
      <c r="O29" s="203" t="str">
        <f>IF(A29="","",Calcs!U29)</f>
        <v/>
      </c>
      <c r="P29" s="204" t="str">
        <f>Calcs!V29</f>
        <v/>
      </c>
      <c r="Q29" s="267" t="str">
        <f>IF(Calcs!W29="","",IF(Calcs!W29&lt;=25,Calcs!W29,25))</f>
        <v/>
      </c>
      <c r="R29" s="203" t="str">
        <f>IF(L29="","",Calcs!X29)</f>
        <v/>
      </c>
      <c r="S29" s="204" t="str">
        <f>Calcs!Y29</f>
        <v/>
      </c>
      <c r="T29" s="267" t="str">
        <f>Calcs!Z29</f>
        <v/>
      </c>
    </row>
    <row r="30" spans="1:20">
      <c r="A30" s="59"/>
      <c r="B30" s="60"/>
      <c r="C30" s="198" t="str">
        <f>Calcs!E30</f>
        <v/>
      </c>
      <c r="D30" s="60"/>
      <c r="E30" s="61"/>
      <c r="F30" s="268"/>
      <c r="G30" s="59"/>
      <c r="H30" s="67"/>
      <c r="I30" s="60"/>
      <c r="J30" s="198" t="str">
        <f>Calcs!N30</f>
        <v/>
      </c>
      <c r="K30" s="68"/>
      <c r="L30" s="59"/>
      <c r="M30" s="59"/>
      <c r="N30" s="69"/>
      <c r="O30" s="203" t="str">
        <f>IF(A30="","",Calcs!U30)</f>
        <v/>
      </c>
      <c r="P30" s="204" t="str">
        <f>Calcs!V30</f>
        <v/>
      </c>
      <c r="Q30" s="267" t="str">
        <f>IF(Calcs!W30="","",IF(Calcs!W30&lt;=25,Calcs!W30,25))</f>
        <v/>
      </c>
      <c r="R30" s="203" t="str">
        <f>IF(L30="","",Calcs!X30)</f>
        <v/>
      </c>
      <c r="S30" s="204" t="str">
        <f>Calcs!Y30</f>
        <v/>
      </c>
      <c r="T30" s="267" t="str">
        <f>Calcs!Z30</f>
        <v/>
      </c>
    </row>
    <row r="31" spans="1:20">
      <c r="A31" s="59"/>
      <c r="B31" s="60"/>
      <c r="C31" s="198" t="str">
        <f>Calcs!E31</f>
        <v/>
      </c>
      <c r="D31" s="60"/>
      <c r="E31" s="61"/>
      <c r="F31" s="268"/>
      <c r="G31" s="59"/>
      <c r="H31" s="67"/>
      <c r="I31" s="60"/>
      <c r="J31" s="198" t="str">
        <f>Calcs!N31</f>
        <v/>
      </c>
      <c r="K31" s="68"/>
      <c r="L31" s="59"/>
      <c r="M31" s="59"/>
      <c r="N31" s="69"/>
      <c r="O31" s="203" t="str">
        <f>IF(A31="","",Calcs!U31)</f>
        <v/>
      </c>
      <c r="P31" s="204" t="str">
        <f>Calcs!V31</f>
        <v/>
      </c>
      <c r="Q31" s="267" t="str">
        <f>IF(Calcs!W31="","",IF(Calcs!W31&lt;=25,Calcs!W31,25))</f>
        <v/>
      </c>
      <c r="R31" s="203" t="str">
        <f>IF(L31="","",Calcs!X31)</f>
        <v/>
      </c>
      <c r="S31" s="204" t="str">
        <f>Calcs!Y31</f>
        <v/>
      </c>
      <c r="T31" s="267" t="str">
        <f>Calcs!Z31</f>
        <v/>
      </c>
    </row>
    <row r="32" spans="1:20">
      <c r="A32" s="59"/>
      <c r="B32" s="60"/>
      <c r="C32" s="198" t="str">
        <f>Calcs!E32</f>
        <v/>
      </c>
      <c r="D32" s="60"/>
      <c r="E32" s="61"/>
      <c r="F32" s="268"/>
      <c r="G32" s="59"/>
      <c r="H32" s="67"/>
      <c r="I32" s="60"/>
      <c r="J32" s="198" t="str">
        <f>Calcs!N32</f>
        <v/>
      </c>
      <c r="K32" s="68"/>
      <c r="L32" s="59"/>
      <c r="M32" s="59"/>
      <c r="N32" s="69"/>
      <c r="O32" s="203" t="str">
        <f>IF(A32="","",Calcs!U32)</f>
        <v/>
      </c>
      <c r="P32" s="204" t="str">
        <f>Calcs!V32</f>
        <v/>
      </c>
      <c r="Q32" s="267" t="str">
        <f>IF(Calcs!W32="","",IF(Calcs!W32&lt;=25,Calcs!W32,25))</f>
        <v/>
      </c>
      <c r="R32" s="203" t="str">
        <f>IF(L32="","",Calcs!X32)</f>
        <v/>
      </c>
      <c r="S32" s="204" t="str">
        <f>Calcs!Y32</f>
        <v/>
      </c>
      <c r="T32" s="267" t="str">
        <f>Calcs!Z32</f>
        <v/>
      </c>
    </row>
    <row r="33" spans="1:20">
      <c r="A33" s="59"/>
      <c r="B33" s="60"/>
      <c r="C33" s="198" t="str">
        <f>Calcs!E33</f>
        <v/>
      </c>
      <c r="D33" s="60"/>
      <c r="E33" s="61"/>
      <c r="F33" s="268"/>
      <c r="G33" s="59"/>
      <c r="H33" s="67"/>
      <c r="I33" s="60"/>
      <c r="J33" s="198" t="str">
        <f>Calcs!N33</f>
        <v/>
      </c>
      <c r="K33" s="68"/>
      <c r="L33" s="59"/>
      <c r="M33" s="59"/>
      <c r="N33" s="69"/>
      <c r="O33" s="203" t="str">
        <f>IF(A33="","",Calcs!U33)</f>
        <v/>
      </c>
      <c r="P33" s="204" t="str">
        <f>Calcs!V33</f>
        <v/>
      </c>
      <c r="Q33" s="267" t="str">
        <f>IF(Calcs!W33="","",IF(Calcs!W33&lt;=25,Calcs!W33,25))</f>
        <v/>
      </c>
      <c r="R33" s="203" t="str">
        <f>IF(L33="","",Calcs!X33)</f>
        <v/>
      </c>
      <c r="S33" s="204" t="str">
        <f>Calcs!Y33</f>
        <v/>
      </c>
      <c r="T33" s="267" t="str">
        <f>Calcs!Z33</f>
        <v/>
      </c>
    </row>
    <row r="34" spans="1:20">
      <c r="A34" s="59"/>
      <c r="B34" s="60"/>
      <c r="C34" s="198" t="str">
        <f>Calcs!E34</f>
        <v/>
      </c>
      <c r="D34" s="60"/>
      <c r="E34" s="61"/>
      <c r="F34" s="268"/>
      <c r="G34" s="59"/>
      <c r="H34" s="67"/>
      <c r="I34" s="60"/>
      <c r="J34" s="198" t="str">
        <f>Calcs!N34</f>
        <v/>
      </c>
      <c r="K34" s="68"/>
      <c r="L34" s="59"/>
      <c r="M34" s="59"/>
      <c r="N34" s="69"/>
      <c r="O34" s="203" t="str">
        <f>IF(A34="","",Calcs!U34)</f>
        <v/>
      </c>
      <c r="P34" s="204" t="str">
        <f>Calcs!V34</f>
        <v/>
      </c>
      <c r="Q34" s="267" t="str">
        <f>IF(Calcs!W34="","",IF(Calcs!W34&lt;=25,Calcs!W34,25))</f>
        <v/>
      </c>
      <c r="R34" s="203" t="str">
        <f>IF(L34="","",Calcs!X34)</f>
        <v/>
      </c>
      <c r="S34" s="204" t="str">
        <f>Calcs!Y34</f>
        <v/>
      </c>
      <c r="T34" s="267" t="str">
        <f>Calcs!Z34</f>
        <v/>
      </c>
    </row>
    <row r="35" spans="1:20">
      <c r="A35" s="59"/>
      <c r="B35" s="60"/>
      <c r="C35" s="198" t="str">
        <f>Calcs!E35</f>
        <v/>
      </c>
      <c r="D35" s="60"/>
      <c r="E35" s="61"/>
      <c r="F35" s="268"/>
      <c r="G35" s="59"/>
      <c r="H35" s="67"/>
      <c r="I35" s="60"/>
      <c r="J35" s="198" t="str">
        <f>Calcs!N35</f>
        <v/>
      </c>
      <c r="K35" s="68"/>
      <c r="L35" s="59"/>
      <c r="M35" s="59"/>
      <c r="N35" s="69"/>
      <c r="O35" s="203" t="str">
        <f>IF(A35="","",Calcs!U35)</f>
        <v/>
      </c>
      <c r="P35" s="204" t="str">
        <f>Calcs!V35</f>
        <v/>
      </c>
      <c r="Q35" s="267" t="str">
        <f>IF(Calcs!W35="","",IF(Calcs!W35&lt;=25,Calcs!W35,25))</f>
        <v/>
      </c>
      <c r="R35" s="203" t="str">
        <f>IF(L35="","",Calcs!X35)</f>
        <v/>
      </c>
      <c r="S35" s="204" t="str">
        <f>Calcs!Y35</f>
        <v/>
      </c>
      <c r="T35" s="267" t="str">
        <f>Calcs!Z35</f>
        <v/>
      </c>
    </row>
    <row r="36" spans="1:20">
      <c r="A36" s="59"/>
      <c r="B36" s="60"/>
      <c r="C36" s="198" t="str">
        <f>Calcs!E36</f>
        <v/>
      </c>
      <c r="D36" s="60"/>
      <c r="E36" s="61"/>
      <c r="F36" s="268"/>
      <c r="G36" s="59"/>
      <c r="H36" s="67"/>
      <c r="I36" s="60"/>
      <c r="J36" s="198" t="str">
        <f>Calcs!N36</f>
        <v/>
      </c>
      <c r="K36" s="68"/>
      <c r="L36" s="59"/>
      <c r="M36" s="59"/>
      <c r="N36" s="69"/>
      <c r="O36" s="203" t="str">
        <f>IF(A36="","",Calcs!U36)</f>
        <v/>
      </c>
      <c r="P36" s="204" t="str">
        <f>Calcs!V36</f>
        <v/>
      </c>
      <c r="Q36" s="267" t="str">
        <f>IF(Calcs!W36="","",IF(Calcs!W36&lt;=25,Calcs!W36,25))</f>
        <v/>
      </c>
      <c r="R36" s="203" t="str">
        <f>IF(L36="","",Calcs!X36)</f>
        <v/>
      </c>
      <c r="S36" s="204" t="str">
        <f>Calcs!Y36</f>
        <v/>
      </c>
      <c r="T36" s="267" t="str">
        <f>Calcs!Z36</f>
        <v/>
      </c>
    </row>
    <row r="37" spans="1:20">
      <c r="A37" s="59"/>
      <c r="B37" s="60"/>
      <c r="C37" s="198" t="str">
        <f>Calcs!E37</f>
        <v/>
      </c>
      <c r="D37" s="60"/>
      <c r="E37" s="61"/>
      <c r="F37" s="268"/>
      <c r="G37" s="59"/>
      <c r="H37" s="67"/>
      <c r="I37" s="60"/>
      <c r="J37" s="198" t="str">
        <f>Calcs!N37</f>
        <v/>
      </c>
      <c r="K37" s="68"/>
      <c r="L37" s="59"/>
      <c r="M37" s="59"/>
      <c r="N37" s="69"/>
      <c r="O37" s="203" t="str">
        <f>IF(A37="","",Calcs!U37)</f>
        <v/>
      </c>
      <c r="P37" s="204" t="str">
        <f>Calcs!V37</f>
        <v/>
      </c>
      <c r="Q37" s="267" t="str">
        <f>IF(Calcs!W37="","",IF(Calcs!W37&lt;=25,Calcs!W37,25))</f>
        <v/>
      </c>
      <c r="R37" s="203" t="str">
        <f>IF(L37="","",Calcs!X37)</f>
        <v/>
      </c>
      <c r="S37" s="204" t="str">
        <f>Calcs!Y37</f>
        <v/>
      </c>
      <c r="T37" s="267" t="str">
        <f>Calcs!Z37</f>
        <v/>
      </c>
    </row>
    <row r="38" spans="1:20">
      <c r="A38" s="59"/>
      <c r="B38" s="60"/>
      <c r="C38" s="198" t="str">
        <f>Calcs!E38</f>
        <v/>
      </c>
      <c r="D38" s="60"/>
      <c r="E38" s="61"/>
      <c r="F38" s="268"/>
      <c r="G38" s="59"/>
      <c r="H38" s="67"/>
      <c r="I38" s="60"/>
      <c r="J38" s="198" t="str">
        <f>Calcs!N38</f>
        <v/>
      </c>
      <c r="K38" s="68"/>
      <c r="L38" s="59"/>
      <c r="M38" s="59"/>
      <c r="N38" s="69"/>
      <c r="O38" s="203" t="str">
        <f>IF(A38="","",Calcs!U38)</f>
        <v/>
      </c>
      <c r="P38" s="204" t="str">
        <f>Calcs!V38</f>
        <v/>
      </c>
      <c r="Q38" s="267" t="str">
        <f>IF(Calcs!W38="","",IF(Calcs!W38&lt;=25,Calcs!W38,25))</f>
        <v/>
      </c>
      <c r="R38" s="203" t="str">
        <f>IF(L38="","",Calcs!X38)</f>
        <v/>
      </c>
      <c r="S38" s="204" t="str">
        <f>Calcs!Y38</f>
        <v/>
      </c>
      <c r="T38" s="267" t="str">
        <f>Calcs!Z38</f>
        <v/>
      </c>
    </row>
    <row r="39" spans="1:20">
      <c r="A39" s="59"/>
      <c r="B39" s="60"/>
      <c r="C39" s="198" t="str">
        <f>Calcs!E39</f>
        <v/>
      </c>
      <c r="D39" s="60"/>
      <c r="E39" s="61"/>
      <c r="F39" s="268"/>
      <c r="G39" s="59"/>
      <c r="H39" s="67"/>
      <c r="I39" s="60"/>
      <c r="J39" s="198" t="str">
        <f>Calcs!N39</f>
        <v/>
      </c>
      <c r="K39" s="68"/>
      <c r="L39" s="59"/>
      <c r="M39" s="59"/>
      <c r="N39" s="69"/>
      <c r="O39" s="203" t="str">
        <f>IF(A39="","",Calcs!U39)</f>
        <v/>
      </c>
      <c r="P39" s="204" t="str">
        <f>Calcs!V39</f>
        <v/>
      </c>
      <c r="Q39" s="267" t="str">
        <f>IF(Calcs!W39="","",IF(Calcs!W39&lt;=25,Calcs!W39,25))</f>
        <v/>
      </c>
      <c r="R39" s="203" t="str">
        <f>IF(L39="","",Calcs!X39)</f>
        <v/>
      </c>
      <c r="S39" s="204" t="str">
        <f>Calcs!Y39</f>
        <v/>
      </c>
      <c r="T39" s="267" t="str">
        <f>Calcs!Z39</f>
        <v/>
      </c>
    </row>
    <row r="40" spans="1:20">
      <c r="A40" s="59"/>
      <c r="B40" s="60"/>
      <c r="C40" s="198" t="str">
        <f>Calcs!E40</f>
        <v/>
      </c>
      <c r="D40" s="60"/>
      <c r="E40" s="61"/>
      <c r="F40" s="268"/>
      <c r="G40" s="59"/>
      <c r="H40" s="67"/>
      <c r="I40" s="60"/>
      <c r="J40" s="198" t="str">
        <f>Calcs!N40</f>
        <v/>
      </c>
      <c r="K40" s="68"/>
      <c r="L40" s="59"/>
      <c r="M40" s="59"/>
      <c r="N40" s="69"/>
      <c r="O40" s="203" t="str">
        <f>IF(A40="","",Calcs!U40)</f>
        <v/>
      </c>
      <c r="P40" s="204" t="str">
        <f>Calcs!V40</f>
        <v/>
      </c>
      <c r="Q40" s="267" t="str">
        <f>IF(Calcs!W40="","",IF(Calcs!W40&lt;=25,Calcs!W40,25))</f>
        <v/>
      </c>
      <c r="R40" s="203" t="str">
        <f>IF(L40="","",Calcs!X40)</f>
        <v/>
      </c>
      <c r="S40" s="204" t="str">
        <f>Calcs!Y40</f>
        <v/>
      </c>
      <c r="T40" s="267" t="str">
        <f>Calcs!Z40</f>
        <v/>
      </c>
    </row>
    <row r="41" spans="1:20">
      <c r="A41" s="59"/>
      <c r="B41" s="60"/>
      <c r="C41" s="198" t="str">
        <f>Calcs!E41</f>
        <v/>
      </c>
      <c r="D41" s="60"/>
      <c r="E41" s="61"/>
      <c r="F41" s="268"/>
      <c r="G41" s="59"/>
      <c r="H41" s="67"/>
      <c r="I41" s="60"/>
      <c r="J41" s="198" t="str">
        <f>Calcs!N41</f>
        <v/>
      </c>
      <c r="K41" s="68"/>
      <c r="L41" s="59"/>
      <c r="M41" s="59"/>
      <c r="N41" s="69"/>
      <c r="O41" s="203" t="str">
        <f>IF(A41="","",Calcs!U41)</f>
        <v/>
      </c>
      <c r="P41" s="204" t="str">
        <f>Calcs!V41</f>
        <v/>
      </c>
      <c r="Q41" s="267" t="str">
        <f>IF(Calcs!W41="","",IF(Calcs!W41&lt;=25,Calcs!W41,25))</f>
        <v/>
      </c>
      <c r="R41" s="203" t="str">
        <f>IF(L41="","",Calcs!X41)</f>
        <v/>
      </c>
      <c r="S41" s="204" t="str">
        <f>Calcs!Y41</f>
        <v/>
      </c>
      <c r="T41" s="267" t="str">
        <f>Calcs!Z41</f>
        <v/>
      </c>
    </row>
    <row r="42" spans="1:20">
      <c r="A42" s="59"/>
      <c r="B42" s="60"/>
      <c r="C42" s="198" t="str">
        <f>Calcs!E42</f>
        <v/>
      </c>
      <c r="D42" s="60"/>
      <c r="E42" s="61"/>
      <c r="F42" s="268"/>
      <c r="G42" s="59"/>
      <c r="H42" s="67"/>
      <c r="I42" s="60"/>
      <c r="J42" s="198" t="str">
        <f>Calcs!N42</f>
        <v/>
      </c>
      <c r="K42" s="68"/>
      <c r="L42" s="59"/>
      <c r="M42" s="59"/>
      <c r="N42" s="69"/>
      <c r="O42" s="203" t="str">
        <f>IF(A42="","",Calcs!U42)</f>
        <v/>
      </c>
      <c r="P42" s="204" t="str">
        <f>Calcs!V42</f>
        <v/>
      </c>
      <c r="Q42" s="267" t="str">
        <f>IF(Calcs!W42="","",IF(Calcs!W42&lt;=25,Calcs!W42,25))</f>
        <v/>
      </c>
      <c r="R42" s="203" t="str">
        <f>IF(L42="","",Calcs!X42)</f>
        <v/>
      </c>
      <c r="S42" s="204" t="str">
        <f>Calcs!Y42</f>
        <v/>
      </c>
      <c r="T42" s="267" t="str">
        <f>Calcs!Z42</f>
        <v/>
      </c>
    </row>
    <row r="43" spans="1:20">
      <c r="A43" s="59"/>
      <c r="B43" s="60"/>
      <c r="C43" s="198" t="str">
        <f>Calcs!E43</f>
        <v/>
      </c>
      <c r="D43" s="60"/>
      <c r="E43" s="61"/>
      <c r="F43" s="268"/>
      <c r="G43" s="59"/>
      <c r="H43" s="67"/>
      <c r="I43" s="60"/>
      <c r="J43" s="198" t="str">
        <f>Calcs!N43</f>
        <v/>
      </c>
      <c r="K43" s="68"/>
      <c r="L43" s="59"/>
      <c r="M43" s="59"/>
      <c r="N43" s="69"/>
      <c r="O43" s="203" t="str">
        <f>IF(A43="","",Calcs!U43)</f>
        <v/>
      </c>
      <c r="P43" s="204" t="str">
        <f>Calcs!V43</f>
        <v/>
      </c>
      <c r="Q43" s="267" t="str">
        <f>IF(Calcs!W43="","",IF(Calcs!W43&lt;=25,Calcs!W43,25))</f>
        <v/>
      </c>
      <c r="R43" s="203" t="str">
        <f>IF(L43="","",Calcs!X43)</f>
        <v/>
      </c>
      <c r="S43" s="204" t="str">
        <f>Calcs!Y43</f>
        <v/>
      </c>
      <c r="T43" s="267" t="str">
        <f>Calcs!Z43</f>
        <v/>
      </c>
    </row>
    <row r="44" spans="1:20">
      <c r="A44" s="59"/>
      <c r="B44" s="60"/>
      <c r="C44" s="198" t="str">
        <f>Calcs!E44</f>
        <v/>
      </c>
      <c r="D44" s="60"/>
      <c r="E44" s="61"/>
      <c r="F44" s="268"/>
      <c r="G44" s="59"/>
      <c r="H44" s="67"/>
      <c r="I44" s="60"/>
      <c r="J44" s="198" t="str">
        <f>Calcs!N44</f>
        <v/>
      </c>
      <c r="K44" s="68"/>
      <c r="L44" s="59"/>
      <c r="M44" s="59"/>
      <c r="N44" s="69"/>
      <c r="O44" s="203" t="str">
        <f>IF(A44="","",Calcs!U44)</f>
        <v/>
      </c>
      <c r="P44" s="204" t="str">
        <f>Calcs!V44</f>
        <v/>
      </c>
      <c r="Q44" s="267" t="str">
        <f>IF(Calcs!W44="","",IF(Calcs!W44&lt;=25,Calcs!W44,25))</f>
        <v/>
      </c>
      <c r="R44" s="203" t="str">
        <f>IF(L44="","",Calcs!X44)</f>
        <v/>
      </c>
      <c r="S44" s="204" t="str">
        <f>Calcs!Y44</f>
        <v/>
      </c>
      <c r="T44" s="267" t="str">
        <f>Calcs!Z44</f>
        <v/>
      </c>
    </row>
    <row r="45" spans="1:20">
      <c r="A45" s="59"/>
      <c r="B45" s="60"/>
      <c r="C45" s="198" t="str">
        <f>Calcs!E45</f>
        <v/>
      </c>
      <c r="D45" s="60"/>
      <c r="E45" s="61"/>
      <c r="F45" s="268"/>
      <c r="G45" s="59"/>
      <c r="H45" s="67"/>
      <c r="I45" s="60"/>
      <c r="J45" s="198" t="str">
        <f>Calcs!N45</f>
        <v/>
      </c>
      <c r="K45" s="68"/>
      <c r="L45" s="59"/>
      <c r="M45" s="59"/>
      <c r="N45" s="69"/>
      <c r="O45" s="203" t="str">
        <f>IF(A45="","",Calcs!U45)</f>
        <v/>
      </c>
      <c r="P45" s="204" t="str">
        <f>Calcs!V45</f>
        <v/>
      </c>
      <c r="Q45" s="267" t="str">
        <f>IF(Calcs!W45="","",IF(Calcs!W45&lt;=25,Calcs!W45,25))</f>
        <v/>
      </c>
      <c r="R45" s="203" t="str">
        <f>IF(L45="","",Calcs!X45)</f>
        <v/>
      </c>
      <c r="S45" s="204" t="str">
        <f>Calcs!Y45</f>
        <v/>
      </c>
      <c r="T45" s="267" t="str">
        <f>Calcs!Z45</f>
        <v/>
      </c>
    </row>
    <row r="46" spans="1:20">
      <c r="A46" s="59"/>
      <c r="B46" s="60"/>
      <c r="C46" s="198" t="str">
        <f>Calcs!E46</f>
        <v/>
      </c>
      <c r="D46" s="60"/>
      <c r="E46" s="61"/>
      <c r="F46" s="268"/>
      <c r="G46" s="59"/>
      <c r="H46" s="67"/>
      <c r="I46" s="60"/>
      <c r="J46" s="198" t="str">
        <f>Calcs!N46</f>
        <v/>
      </c>
      <c r="K46" s="68"/>
      <c r="L46" s="59"/>
      <c r="M46" s="59"/>
      <c r="N46" s="69"/>
      <c r="O46" s="203" t="str">
        <f>IF(A46="","",Calcs!U46)</f>
        <v/>
      </c>
      <c r="P46" s="204" t="str">
        <f>Calcs!V46</f>
        <v/>
      </c>
      <c r="Q46" s="267" t="str">
        <f>IF(Calcs!W46="","",IF(Calcs!W46&lt;=25,Calcs!W46,25))</f>
        <v/>
      </c>
      <c r="R46" s="203" t="str">
        <f>IF(L46="","",Calcs!X46)</f>
        <v/>
      </c>
      <c r="S46" s="204" t="str">
        <f>Calcs!Y46</f>
        <v/>
      </c>
      <c r="T46" s="267" t="str">
        <f>Calcs!Z46</f>
        <v/>
      </c>
    </row>
    <row r="47" spans="1:20">
      <c r="A47" s="59"/>
      <c r="B47" s="60"/>
      <c r="C47" s="198" t="str">
        <f>Calcs!E47</f>
        <v/>
      </c>
      <c r="D47" s="60"/>
      <c r="E47" s="61"/>
      <c r="F47" s="268"/>
      <c r="G47" s="59"/>
      <c r="H47" s="67"/>
      <c r="I47" s="60"/>
      <c r="J47" s="198" t="str">
        <f>Calcs!N47</f>
        <v/>
      </c>
      <c r="K47" s="68"/>
      <c r="L47" s="59"/>
      <c r="M47" s="59"/>
      <c r="N47" s="69"/>
      <c r="O47" s="203" t="str">
        <f>IF(A47="","",Calcs!U47)</f>
        <v/>
      </c>
      <c r="P47" s="204" t="str">
        <f>Calcs!V47</f>
        <v/>
      </c>
      <c r="Q47" s="267" t="str">
        <f>IF(Calcs!W47="","",IF(Calcs!W47&lt;=25,Calcs!W47,25))</f>
        <v/>
      </c>
      <c r="R47" s="203" t="str">
        <f>IF(L47="","",Calcs!X47)</f>
        <v/>
      </c>
      <c r="S47" s="204" t="str">
        <f>Calcs!Y47</f>
        <v/>
      </c>
      <c r="T47" s="267" t="str">
        <f>Calcs!Z47</f>
        <v/>
      </c>
    </row>
    <row r="48" spans="1:20">
      <c r="A48" s="59"/>
      <c r="B48" s="60"/>
      <c r="C48" s="198" t="str">
        <f>Calcs!E48</f>
        <v/>
      </c>
      <c r="D48" s="60"/>
      <c r="E48" s="61"/>
      <c r="F48" s="268"/>
      <c r="G48" s="59"/>
      <c r="H48" s="67"/>
      <c r="I48" s="60"/>
      <c r="J48" s="198" t="str">
        <f>Calcs!N48</f>
        <v/>
      </c>
      <c r="K48" s="68"/>
      <c r="L48" s="59"/>
      <c r="M48" s="59"/>
      <c r="N48" s="69"/>
      <c r="O48" s="203" t="str">
        <f>IF(A48="","",Calcs!U48)</f>
        <v/>
      </c>
      <c r="P48" s="204" t="str">
        <f>Calcs!V48</f>
        <v/>
      </c>
      <c r="Q48" s="267" t="str">
        <f>IF(Calcs!W48="","",IF(Calcs!W48&lt;=25,Calcs!W48,25))</f>
        <v/>
      </c>
      <c r="R48" s="203" t="str">
        <f>IF(L48="","",Calcs!X48)</f>
        <v/>
      </c>
      <c r="S48" s="204" t="str">
        <f>Calcs!Y48</f>
        <v/>
      </c>
      <c r="T48" s="267" t="str">
        <f>Calcs!Z48</f>
        <v/>
      </c>
    </row>
    <row r="49" spans="1:20">
      <c r="A49" s="59"/>
      <c r="B49" s="60"/>
      <c r="C49" s="198" t="str">
        <f>Calcs!E49</f>
        <v/>
      </c>
      <c r="D49" s="60"/>
      <c r="E49" s="61"/>
      <c r="F49" s="268"/>
      <c r="G49" s="59"/>
      <c r="H49" s="67"/>
      <c r="I49" s="60"/>
      <c r="J49" s="198" t="str">
        <f>Calcs!N49</f>
        <v/>
      </c>
      <c r="K49" s="68"/>
      <c r="L49" s="59"/>
      <c r="M49" s="59"/>
      <c r="N49" s="69"/>
      <c r="O49" s="203" t="str">
        <f>IF(A49="","",Calcs!U49)</f>
        <v/>
      </c>
      <c r="P49" s="204" t="str">
        <f>Calcs!V49</f>
        <v/>
      </c>
      <c r="Q49" s="267" t="str">
        <f>IF(Calcs!W49="","",IF(Calcs!W49&lt;=25,Calcs!W49,25))</f>
        <v/>
      </c>
      <c r="R49" s="203" t="str">
        <f>IF(L49="","",Calcs!X49)</f>
        <v/>
      </c>
      <c r="S49" s="204" t="str">
        <f>Calcs!Y49</f>
        <v/>
      </c>
      <c r="T49" s="267" t="str">
        <f>Calcs!Z49</f>
        <v/>
      </c>
    </row>
    <row r="50" spans="1:20">
      <c r="A50" s="59"/>
      <c r="B50" s="60"/>
      <c r="C50" s="198" t="str">
        <f>Calcs!E50</f>
        <v/>
      </c>
      <c r="D50" s="60"/>
      <c r="E50" s="61"/>
      <c r="F50" s="268"/>
      <c r="G50" s="59"/>
      <c r="H50" s="67"/>
      <c r="I50" s="60"/>
      <c r="J50" s="198" t="str">
        <f>Calcs!N50</f>
        <v/>
      </c>
      <c r="K50" s="68"/>
      <c r="L50" s="59"/>
      <c r="M50" s="59"/>
      <c r="N50" s="69"/>
      <c r="O50" s="203" t="str">
        <f>IF(A50="","",Calcs!U50)</f>
        <v/>
      </c>
      <c r="P50" s="204" t="str">
        <f>Calcs!V50</f>
        <v/>
      </c>
      <c r="Q50" s="267" t="str">
        <f>IF(Calcs!W50="","",IF(Calcs!W50&lt;=25,Calcs!W50,25))</f>
        <v/>
      </c>
      <c r="R50" s="203" t="str">
        <f>IF(L50="","",Calcs!X50)</f>
        <v/>
      </c>
      <c r="S50" s="204" t="str">
        <f>Calcs!Y50</f>
        <v/>
      </c>
      <c r="T50" s="267" t="str">
        <f>Calcs!Z50</f>
        <v/>
      </c>
    </row>
    <row r="51" spans="1:20">
      <c r="A51" s="59"/>
      <c r="B51" s="60"/>
      <c r="C51" s="198" t="str">
        <f>Calcs!E51</f>
        <v/>
      </c>
      <c r="D51" s="60"/>
      <c r="E51" s="61"/>
      <c r="F51" s="268"/>
      <c r="G51" s="59"/>
      <c r="H51" s="67"/>
      <c r="I51" s="60"/>
      <c r="J51" s="198" t="str">
        <f>Calcs!N51</f>
        <v/>
      </c>
      <c r="K51" s="68"/>
      <c r="L51" s="59"/>
      <c r="M51" s="59"/>
      <c r="N51" s="69"/>
      <c r="O51" s="203" t="str">
        <f>IF(A51="","",Calcs!U51)</f>
        <v/>
      </c>
      <c r="P51" s="204" t="str">
        <f>Calcs!V51</f>
        <v/>
      </c>
      <c r="Q51" s="267" t="str">
        <f>IF(Calcs!W51="","",IF(Calcs!W51&lt;=25,Calcs!W51,25))</f>
        <v/>
      </c>
      <c r="R51" s="203" t="str">
        <f>IF(L51="","",Calcs!X51)</f>
        <v/>
      </c>
      <c r="S51" s="204" t="str">
        <f>Calcs!Y51</f>
        <v/>
      </c>
      <c r="T51" s="267" t="str">
        <f>Calcs!Z51</f>
        <v/>
      </c>
    </row>
    <row r="52" spans="1:20">
      <c r="A52" s="59"/>
      <c r="B52" s="60"/>
      <c r="C52" s="198" t="str">
        <f>Calcs!E52</f>
        <v/>
      </c>
      <c r="D52" s="60"/>
      <c r="E52" s="61"/>
      <c r="F52" s="268"/>
      <c r="G52" s="59"/>
      <c r="H52" s="67"/>
      <c r="I52" s="60"/>
      <c r="J52" s="198" t="str">
        <f>Calcs!N52</f>
        <v/>
      </c>
      <c r="K52" s="68"/>
      <c r="L52" s="59"/>
      <c r="M52" s="59"/>
      <c r="N52" s="69"/>
      <c r="O52" s="203" t="str">
        <f>IF(A52="","",Calcs!U52)</f>
        <v/>
      </c>
      <c r="P52" s="204" t="str">
        <f>Calcs!V52</f>
        <v/>
      </c>
      <c r="Q52" s="267" t="str">
        <f>IF(Calcs!W52="","",IF(Calcs!W52&lt;=25,Calcs!W52,25))</f>
        <v/>
      </c>
      <c r="R52" s="203" t="str">
        <f>IF(L52="","",Calcs!X52)</f>
        <v/>
      </c>
      <c r="S52" s="204" t="str">
        <f>Calcs!Y52</f>
        <v/>
      </c>
      <c r="T52" s="267" t="str">
        <f>Calcs!Z52</f>
        <v/>
      </c>
    </row>
    <row r="53" spans="1:20">
      <c r="A53" s="59"/>
      <c r="B53" s="60"/>
      <c r="C53" s="198" t="str">
        <f>Calcs!E53</f>
        <v/>
      </c>
      <c r="D53" s="60"/>
      <c r="E53" s="61"/>
      <c r="F53" s="268"/>
      <c r="G53" s="59"/>
      <c r="H53" s="67"/>
      <c r="I53" s="60"/>
      <c r="J53" s="198" t="str">
        <f>Calcs!N53</f>
        <v/>
      </c>
      <c r="K53" s="68"/>
      <c r="L53" s="59"/>
      <c r="M53" s="59"/>
      <c r="N53" s="69"/>
      <c r="O53" s="203" t="str">
        <f>IF(A53="","",Calcs!U53)</f>
        <v/>
      </c>
      <c r="P53" s="204" t="str">
        <f>Calcs!V53</f>
        <v/>
      </c>
      <c r="Q53" s="267" t="str">
        <f>IF(Calcs!W53="","",IF(Calcs!W53&lt;=25,Calcs!W53,25))</f>
        <v/>
      </c>
      <c r="R53" s="203" t="str">
        <f>IF(L53="","",Calcs!X53)</f>
        <v/>
      </c>
      <c r="S53" s="204" t="str">
        <f>Calcs!Y53</f>
        <v/>
      </c>
      <c r="T53" s="267" t="str">
        <f>Calcs!Z53</f>
        <v/>
      </c>
    </row>
    <row r="54" spans="1:20">
      <c r="A54" s="59"/>
      <c r="B54" s="60"/>
      <c r="C54" s="198" t="str">
        <f>Calcs!E54</f>
        <v/>
      </c>
      <c r="D54" s="60"/>
      <c r="E54" s="61"/>
      <c r="F54" s="268"/>
      <c r="G54" s="59"/>
      <c r="H54" s="67"/>
      <c r="I54" s="60"/>
      <c r="J54" s="198" t="str">
        <f>Calcs!N54</f>
        <v/>
      </c>
      <c r="K54" s="68"/>
      <c r="L54" s="59"/>
      <c r="M54" s="59"/>
      <c r="N54" s="69"/>
      <c r="O54" s="203" t="str">
        <f>IF(A54="","",Calcs!U54)</f>
        <v/>
      </c>
      <c r="P54" s="204" t="str">
        <f>Calcs!V54</f>
        <v/>
      </c>
      <c r="Q54" s="267" t="str">
        <f>IF(Calcs!W54="","",IF(Calcs!W54&lt;=25,Calcs!W54,25))</f>
        <v/>
      </c>
      <c r="R54" s="203" t="str">
        <f>IF(L54="","",Calcs!X54)</f>
        <v/>
      </c>
      <c r="S54" s="204" t="str">
        <f>Calcs!Y54</f>
        <v/>
      </c>
      <c r="T54" s="267" t="str">
        <f>Calcs!Z54</f>
        <v/>
      </c>
    </row>
    <row r="55" spans="1:20">
      <c r="A55" s="59"/>
      <c r="B55" s="60"/>
      <c r="C55" s="198" t="str">
        <f>Calcs!E55</f>
        <v/>
      </c>
      <c r="D55" s="60"/>
      <c r="E55" s="61"/>
      <c r="F55" s="268"/>
      <c r="G55" s="59"/>
      <c r="H55" s="67"/>
      <c r="I55" s="60"/>
      <c r="J55" s="198" t="str">
        <f>Calcs!N55</f>
        <v/>
      </c>
      <c r="K55" s="69"/>
      <c r="L55" s="59"/>
      <c r="M55" s="59"/>
      <c r="N55" s="69"/>
      <c r="O55" s="203" t="str">
        <f>IF(A55="","",Calcs!U55)</f>
        <v/>
      </c>
      <c r="P55" s="204" t="str">
        <f>Calcs!V55</f>
        <v/>
      </c>
      <c r="Q55" s="267" t="str">
        <f>IF(Calcs!W55="","",IF(Calcs!W55&lt;=25,Calcs!W55,25))</f>
        <v/>
      </c>
      <c r="R55" s="203" t="str">
        <f>IF(L55="","",Calcs!X55)</f>
        <v/>
      </c>
      <c r="S55" s="204" t="str">
        <f>Calcs!Y55</f>
        <v/>
      </c>
      <c r="T55" s="267" t="str">
        <f>Calcs!Z55</f>
        <v/>
      </c>
    </row>
    <row r="56" spans="1:20">
      <c r="A56" s="59"/>
      <c r="B56" s="60"/>
      <c r="C56" s="198" t="str">
        <f>Calcs!E56</f>
        <v/>
      </c>
      <c r="D56" s="60"/>
      <c r="E56" s="61"/>
      <c r="F56" s="268"/>
      <c r="G56" s="59"/>
      <c r="H56" s="67"/>
      <c r="I56" s="60"/>
      <c r="J56" s="198" t="str">
        <f>Calcs!N56</f>
        <v/>
      </c>
      <c r="K56" s="68"/>
      <c r="L56" s="59"/>
      <c r="M56" s="59"/>
      <c r="N56" s="69"/>
      <c r="O56" s="203" t="str">
        <f>IF(A56="","",Calcs!U56)</f>
        <v/>
      </c>
      <c r="P56" s="204" t="str">
        <f>Calcs!V56</f>
        <v/>
      </c>
      <c r="Q56" s="267" t="str">
        <f>IF(Calcs!W56="","",IF(Calcs!W56&lt;=25,Calcs!W56,25))</f>
        <v/>
      </c>
      <c r="R56" s="203" t="str">
        <f>IF(L56="","",Calcs!X56)</f>
        <v/>
      </c>
      <c r="S56" s="204" t="str">
        <f>Calcs!Y56</f>
        <v/>
      </c>
      <c r="T56" s="267" t="str">
        <f>Calcs!Z56</f>
        <v/>
      </c>
    </row>
    <row r="57" spans="1:20">
      <c r="A57" s="59"/>
      <c r="B57" s="60"/>
      <c r="C57" s="198" t="str">
        <f>Calcs!E57</f>
        <v/>
      </c>
      <c r="D57" s="60"/>
      <c r="E57" s="61"/>
      <c r="F57" s="268"/>
      <c r="G57" s="59"/>
      <c r="H57" s="67"/>
      <c r="I57" s="60"/>
      <c r="J57" s="198" t="str">
        <f>Calcs!N57</f>
        <v/>
      </c>
      <c r="K57" s="68"/>
      <c r="L57" s="59"/>
      <c r="M57" s="59"/>
      <c r="N57" s="69"/>
      <c r="O57" s="203" t="str">
        <f>IF(A57="","",Calcs!U57)</f>
        <v/>
      </c>
      <c r="P57" s="204" t="str">
        <f>Calcs!V57</f>
        <v/>
      </c>
      <c r="Q57" s="267" t="str">
        <f>IF(Calcs!W57="","",IF(Calcs!W57&lt;=25,Calcs!W57,25))</f>
        <v/>
      </c>
      <c r="R57" s="203" t="str">
        <f>IF(L57="","",Calcs!X57)</f>
        <v/>
      </c>
      <c r="S57" s="204" t="str">
        <f>Calcs!Y57</f>
        <v/>
      </c>
      <c r="T57" s="267" t="str">
        <f>Calcs!Z57</f>
        <v/>
      </c>
    </row>
    <row r="58" spans="1:20">
      <c r="A58" s="59"/>
      <c r="B58" s="60"/>
      <c r="C58" s="198" t="str">
        <f>Calcs!E58</f>
        <v/>
      </c>
      <c r="D58" s="60"/>
      <c r="E58" s="61"/>
      <c r="F58" s="268"/>
      <c r="G58" s="59"/>
      <c r="H58" s="67"/>
      <c r="I58" s="60"/>
      <c r="J58" s="198" t="str">
        <f>Calcs!N58</f>
        <v/>
      </c>
      <c r="K58" s="68"/>
      <c r="L58" s="59"/>
      <c r="M58" s="59"/>
      <c r="N58" s="69"/>
      <c r="O58" s="203" t="str">
        <f>IF(A58="","",Calcs!U58)</f>
        <v/>
      </c>
      <c r="P58" s="204" t="str">
        <f>Calcs!V58</f>
        <v/>
      </c>
      <c r="Q58" s="267" t="str">
        <f>IF(Calcs!W58="","",IF(Calcs!W58&lt;=25,Calcs!W58,25))</f>
        <v/>
      </c>
      <c r="R58" s="203" t="str">
        <f>IF(L58="","",Calcs!X58)</f>
        <v/>
      </c>
      <c r="S58" s="204" t="str">
        <f>Calcs!Y58</f>
        <v/>
      </c>
      <c r="T58" s="267" t="str">
        <f>Calcs!Z58</f>
        <v/>
      </c>
    </row>
    <row r="59" spans="1:20">
      <c r="A59" s="59"/>
      <c r="B59" s="60"/>
      <c r="C59" s="198" t="str">
        <f>Calcs!E59</f>
        <v/>
      </c>
      <c r="D59" s="60"/>
      <c r="E59" s="61"/>
      <c r="F59" s="268"/>
      <c r="G59" s="59"/>
      <c r="H59" s="67"/>
      <c r="I59" s="60"/>
      <c r="J59" s="198" t="str">
        <f>Calcs!N59</f>
        <v/>
      </c>
      <c r="K59" s="68"/>
      <c r="L59" s="59"/>
      <c r="M59" s="59"/>
      <c r="N59" s="69"/>
      <c r="O59" s="203" t="str">
        <f>IF(A59="","",Calcs!U59)</f>
        <v/>
      </c>
      <c r="P59" s="204" t="str">
        <f>Calcs!V59</f>
        <v/>
      </c>
      <c r="Q59" s="267" t="str">
        <f>IF(Calcs!W59="","",IF(Calcs!W59&lt;=25,Calcs!W59,25))</f>
        <v/>
      </c>
      <c r="R59" s="203" t="str">
        <f>IF(L59="","",Calcs!X59)</f>
        <v/>
      </c>
      <c r="S59" s="204" t="str">
        <f>Calcs!Y59</f>
        <v/>
      </c>
      <c r="T59" s="267" t="str">
        <f>Calcs!Z59</f>
        <v/>
      </c>
    </row>
    <row r="60" spans="1:20">
      <c r="A60" s="59"/>
      <c r="B60" s="60"/>
      <c r="C60" s="198" t="str">
        <f>Calcs!E60</f>
        <v/>
      </c>
      <c r="D60" s="60"/>
      <c r="E60" s="61"/>
      <c r="F60" s="268"/>
      <c r="G60" s="59"/>
      <c r="H60" s="67"/>
      <c r="I60" s="60"/>
      <c r="J60" s="198" t="str">
        <f>Calcs!N60</f>
        <v/>
      </c>
      <c r="K60" s="68"/>
      <c r="L60" s="59"/>
      <c r="M60" s="59"/>
      <c r="N60" s="69"/>
      <c r="O60" s="203" t="str">
        <f>IF(A60="","",Calcs!U60)</f>
        <v/>
      </c>
      <c r="P60" s="204" t="str">
        <f>Calcs!V60</f>
        <v/>
      </c>
      <c r="Q60" s="267" t="str">
        <f>IF(Calcs!W60="","",IF(Calcs!W60&lt;=25,Calcs!W60,25))</f>
        <v/>
      </c>
      <c r="R60" s="203" t="str">
        <f>IF(L60="","",Calcs!X60)</f>
        <v/>
      </c>
      <c r="S60" s="204" t="str">
        <f>Calcs!Y60</f>
        <v/>
      </c>
      <c r="T60" s="267" t="str">
        <f>Calcs!Z60</f>
        <v/>
      </c>
    </row>
    <row r="61" spans="1:20">
      <c r="A61" s="59"/>
      <c r="B61" s="60"/>
      <c r="C61" s="198" t="str">
        <f>Calcs!E61</f>
        <v/>
      </c>
      <c r="D61" s="60"/>
      <c r="E61" s="61"/>
      <c r="F61" s="268"/>
      <c r="G61" s="59"/>
      <c r="H61" s="67"/>
      <c r="I61" s="60"/>
      <c r="J61" s="198" t="str">
        <f>Calcs!N61</f>
        <v/>
      </c>
      <c r="K61" s="68"/>
      <c r="L61" s="59"/>
      <c r="M61" s="59"/>
      <c r="N61" s="69"/>
      <c r="O61" s="203" t="str">
        <f>IF(A61="","",Calcs!U61)</f>
        <v/>
      </c>
      <c r="P61" s="204" t="str">
        <f>Calcs!V61</f>
        <v/>
      </c>
      <c r="Q61" s="267" t="str">
        <f>IF(Calcs!W61="","",IF(Calcs!W61&lt;=25,Calcs!W61,25))</f>
        <v/>
      </c>
      <c r="R61" s="203" t="str">
        <f>IF(L61="","",Calcs!X61)</f>
        <v/>
      </c>
      <c r="S61" s="204" t="str">
        <f>Calcs!Y61</f>
        <v/>
      </c>
      <c r="T61" s="267" t="str">
        <f>Calcs!Z61</f>
        <v/>
      </c>
    </row>
    <row r="62" spans="1:20">
      <c r="A62" s="59"/>
      <c r="B62" s="60"/>
      <c r="C62" s="198" t="str">
        <f>Calcs!E62</f>
        <v/>
      </c>
      <c r="D62" s="60"/>
      <c r="E62" s="61"/>
      <c r="F62" s="268"/>
      <c r="G62" s="59"/>
      <c r="H62" s="67"/>
      <c r="I62" s="60"/>
      <c r="J62" s="198" t="str">
        <f>Calcs!N62</f>
        <v/>
      </c>
      <c r="K62" s="68"/>
      <c r="L62" s="59"/>
      <c r="M62" s="59"/>
      <c r="N62" s="69"/>
      <c r="O62" s="203" t="str">
        <f>IF(A62="","",Calcs!U62)</f>
        <v/>
      </c>
      <c r="P62" s="204" t="str">
        <f>Calcs!V62</f>
        <v/>
      </c>
      <c r="Q62" s="267" t="str">
        <f>IF(Calcs!W62="","",IF(Calcs!W62&lt;=25,Calcs!W62,25))</f>
        <v/>
      </c>
      <c r="R62" s="203" t="str">
        <f>IF(L62="","",Calcs!X62)</f>
        <v/>
      </c>
      <c r="S62" s="204" t="str">
        <f>Calcs!Y62</f>
        <v/>
      </c>
      <c r="T62" s="267" t="str">
        <f>Calcs!Z62</f>
        <v/>
      </c>
    </row>
    <row r="63" spans="1:20">
      <c r="A63" s="59"/>
      <c r="B63" s="60"/>
      <c r="C63" s="198" t="str">
        <f>Calcs!E63</f>
        <v/>
      </c>
      <c r="D63" s="60"/>
      <c r="E63" s="61"/>
      <c r="F63" s="268"/>
      <c r="G63" s="59"/>
      <c r="H63" s="67"/>
      <c r="I63" s="60"/>
      <c r="J63" s="198" t="str">
        <f>Calcs!N63</f>
        <v/>
      </c>
      <c r="K63" s="68"/>
      <c r="L63" s="59"/>
      <c r="M63" s="59"/>
      <c r="N63" s="69"/>
      <c r="O63" s="203" t="str">
        <f>IF(A63="","",Calcs!U63)</f>
        <v/>
      </c>
      <c r="P63" s="204" t="str">
        <f>Calcs!V63</f>
        <v/>
      </c>
      <c r="Q63" s="267" t="str">
        <f>IF(Calcs!W63="","",IF(Calcs!W63&lt;=25,Calcs!W63,25))</f>
        <v/>
      </c>
      <c r="R63" s="203" t="str">
        <f>IF(L63="","",Calcs!X63)</f>
        <v/>
      </c>
      <c r="S63" s="204" t="str">
        <f>Calcs!Y63</f>
        <v/>
      </c>
      <c r="T63" s="267" t="str">
        <f>Calcs!Z63</f>
        <v/>
      </c>
    </row>
    <row r="64" spans="1:20">
      <c r="A64" s="59"/>
      <c r="B64" s="60"/>
      <c r="C64" s="198" t="str">
        <f>Calcs!E64</f>
        <v/>
      </c>
      <c r="D64" s="60"/>
      <c r="E64" s="61"/>
      <c r="F64" s="268"/>
      <c r="G64" s="59"/>
      <c r="H64" s="67"/>
      <c r="I64" s="60"/>
      <c r="J64" s="198" t="str">
        <f>Calcs!N64</f>
        <v/>
      </c>
      <c r="K64" s="68"/>
      <c r="L64" s="59"/>
      <c r="M64" s="59"/>
      <c r="N64" s="69"/>
      <c r="O64" s="203" t="str">
        <f>IF(A64="","",Calcs!U64)</f>
        <v/>
      </c>
      <c r="P64" s="204" t="str">
        <f>Calcs!V64</f>
        <v/>
      </c>
      <c r="Q64" s="267" t="str">
        <f>IF(Calcs!W64="","",IF(Calcs!W64&lt;=25,Calcs!W64,25))</f>
        <v/>
      </c>
      <c r="R64" s="203" t="str">
        <f>IF(L64="","",Calcs!X64)</f>
        <v/>
      </c>
      <c r="S64" s="204" t="str">
        <f>Calcs!Y64</f>
        <v/>
      </c>
      <c r="T64" s="267" t="str">
        <f>Calcs!Z64</f>
        <v/>
      </c>
    </row>
    <row r="65" spans="1:20">
      <c r="A65" s="59"/>
      <c r="B65" s="60"/>
      <c r="C65" s="198" t="str">
        <f>Calcs!E65</f>
        <v/>
      </c>
      <c r="D65" s="60"/>
      <c r="E65" s="61"/>
      <c r="F65" s="268"/>
      <c r="G65" s="59"/>
      <c r="H65" s="67"/>
      <c r="I65" s="60"/>
      <c r="J65" s="198" t="str">
        <f>Calcs!N65</f>
        <v/>
      </c>
      <c r="K65" s="68"/>
      <c r="L65" s="59"/>
      <c r="M65" s="59"/>
      <c r="N65" s="69"/>
      <c r="O65" s="203" t="str">
        <f>IF(A65="","",Calcs!U65)</f>
        <v/>
      </c>
      <c r="P65" s="204" t="str">
        <f>Calcs!V65</f>
        <v/>
      </c>
      <c r="Q65" s="267" t="str">
        <f>IF(Calcs!W65="","",IF(Calcs!W65&lt;=25,Calcs!W65,25))</f>
        <v/>
      </c>
      <c r="R65" s="203" t="str">
        <f>IF(L65="","",Calcs!X65)</f>
        <v/>
      </c>
      <c r="S65" s="204" t="str">
        <f>Calcs!Y65</f>
        <v/>
      </c>
      <c r="T65" s="267" t="str">
        <f>Calcs!Z65</f>
        <v/>
      </c>
    </row>
    <row r="66" spans="1:20" ht="15" thickBot="1">
      <c r="A66" s="319"/>
      <c r="B66" s="206"/>
      <c r="C66" s="320" t="str">
        <f>Calcs!E66</f>
        <v/>
      </c>
      <c r="D66" s="206"/>
      <c r="E66" s="244"/>
      <c r="F66" s="269"/>
      <c r="G66" s="319"/>
      <c r="H66" s="321"/>
      <c r="I66" s="206"/>
      <c r="J66" s="320" t="str">
        <f>Calcs!N66</f>
        <v/>
      </c>
      <c r="K66" s="322"/>
      <c r="L66" s="319"/>
      <c r="M66" s="319"/>
      <c r="N66" s="322"/>
      <c r="O66" s="207" t="str">
        <f>IF(A66="","",Calcs!U66)</f>
        <v/>
      </c>
      <c r="P66" s="208" t="str">
        <f>Calcs!V66</f>
        <v/>
      </c>
      <c r="Q66" s="323" t="str">
        <f>IF(Calcs!W66="","",IF(Calcs!W66&lt;=25,Calcs!W66,25))</f>
        <v/>
      </c>
      <c r="R66" s="207" t="str">
        <f>IF(L66="","",Calcs!X66)</f>
        <v/>
      </c>
      <c r="S66" s="208" t="str">
        <f>Calcs!Y66</f>
        <v/>
      </c>
      <c r="T66" s="323" t="str">
        <f>Calcs!Z66</f>
        <v/>
      </c>
    </row>
    <row r="68" spans="1:20" ht="15" thickBot="1"/>
    <row r="69" spans="1:20" ht="18.75" thickBot="1">
      <c r="A69" s="351" t="s">
        <v>42</v>
      </c>
      <c r="B69" s="352"/>
      <c r="C69" s="352"/>
      <c r="D69" s="352"/>
      <c r="E69" s="352"/>
      <c r="F69" s="352"/>
      <c r="G69" s="352"/>
      <c r="H69" s="352"/>
      <c r="I69" s="352"/>
      <c r="J69" s="352"/>
      <c r="K69" s="352"/>
      <c r="L69" s="353"/>
      <c r="M69" s="351" t="s">
        <v>43</v>
      </c>
      <c r="N69" s="352"/>
      <c r="O69" s="353"/>
      <c r="P69" s="351" t="s">
        <v>44</v>
      </c>
      <c r="Q69" s="352"/>
      <c r="R69" s="352"/>
      <c r="S69" s="352"/>
      <c r="T69" s="353"/>
    </row>
    <row r="70" spans="1:20" ht="18.75" thickBot="1">
      <c r="A70" s="345" t="s">
        <v>22</v>
      </c>
      <c r="B70" s="346"/>
      <c r="C70" s="346"/>
      <c r="D70" s="346"/>
      <c r="E70" s="347"/>
      <c r="F70" s="262"/>
      <c r="G70" s="348" t="s">
        <v>23</v>
      </c>
      <c r="H70" s="349"/>
      <c r="I70" s="349"/>
      <c r="J70" s="349"/>
      <c r="K70" s="349"/>
      <c r="L70" s="350"/>
      <c r="M70" s="156" t="s">
        <v>22</v>
      </c>
      <c r="N70" s="348" t="s">
        <v>23</v>
      </c>
      <c r="O70" s="350"/>
      <c r="P70" s="351" t="s">
        <v>24</v>
      </c>
      <c r="Q70" s="353"/>
      <c r="R70" s="351" t="s">
        <v>25</v>
      </c>
      <c r="S70" s="352"/>
      <c r="T70" s="353"/>
    </row>
    <row r="71" spans="1:20" ht="30.6" customHeight="1" thickBot="1">
      <c r="A71" s="50" t="s">
        <v>45</v>
      </c>
      <c r="B71" s="51" t="s">
        <v>46</v>
      </c>
      <c r="C71" s="51" t="s">
        <v>28</v>
      </c>
      <c r="D71" s="51" t="s">
        <v>29</v>
      </c>
      <c r="E71" s="52" t="s">
        <v>30</v>
      </c>
      <c r="F71" s="155" t="s">
        <v>31</v>
      </c>
      <c r="G71" s="171" t="s">
        <v>47</v>
      </c>
      <c r="H71" s="172" t="s">
        <v>48</v>
      </c>
      <c r="I71" s="172" t="s">
        <v>49</v>
      </c>
      <c r="J71" s="172" t="s">
        <v>28</v>
      </c>
      <c r="K71" s="172" t="s">
        <v>50</v>
      </c>
      <c r="L71" s="172" t="s">
        <v>41</v>
      </c>
      <c r="M71" s="155" t="s">
        <v>36</v>
      </c>
      <c r="N71" s="171" t="s">
        <v>37</v>
      </c>
      <c r="O71" s="173" t="s">
        <v>38</v>
      </c>
      <c r="P71" s="159" t="s">
        <v>39</v>
      </c>
      <c r="Q71" s="160" t="s">
        <v>40</v>
      </c>
      <c r="R71" s="159" t="s">
        <v>39</v>
      </c>
      <c r="S71" s="160" t="s">
        <v>40</v>
      </c>
      <c r="T71" s="161" t="s">
        <v>41</v>
      </c>
    </row>
    <row r="72" spans="1:20">
      <c r="A72" s="59"/>
      <c r="B72" s="60"/>
      <c r="C72" s="270" t="s">
        <v>51</v>
      </c>
      <c r="D72" s="60"/>
      <c r="E72" s="61"/>
      <c r="F72" s="268"/>
      <c r="G72" s="59"/>
      <c r="H72" s="67"/>
      <c r="I72" s="60"/>
      <c r="J72" s="270" t="s">
        <v>51</v>
      </c>
      <c r="K72" s="60"/>
      <c r="L72" s="263" t="str">
        <f>IF(Calcs!R72="","",IF(Calcs!R72&lt;=25,Calcs!R72,25))</f>
        <v/>
      </c>
      <c r="M72" s="62"/>
      <c r="N72" s="62"/>
      <c r="O72" s="69"/>
      <c r="P72" s="200" t="str">
        <f>IF(A72="","",Calcs!P72)</f>
        <v/>
      </c>
      <c r="Q72" s="201" t="str">
        <f>IF(A72="","",Calcs!Q72)</f>
        <v/>
      </c>
      <c r="R72" s="200" t="str">
        <f>IF(M72="","",Calcs!S72)</f>
        <v/>
      </c>
      <c r="S72" s="201" t="str">
        <f>Calcs!T72</f>
        <v/>
      </c>
      <c r="T72" s="202" t="str">
        <f>Calcs!U72</f>
        <v/>
      </c>
    </row>
    <row r="73" spans="1:20">
      <c r="A73" s="59"/>
      <c r="B73" s="60"/>
      <c r="C73" s="270" t="s">
        <v>51</v>
      </c>
      <c r="D73" s="60"/>
      <c r="E73" s="61"/>
      <c r="F73" s="268"/>
      <c r="G73" s="59"/>
      <c r="H73" s="67"/>
      <c r="I73" s="60"/>
      <c r="J73" s="270" t="s">
        <v>51</v>
      </c>
      <c r="K73" s="60"/>
      <c r="L73" s="264" t="str">
        <f>IF(Calcs!R73="","",IF(Calcs!R73&lt;=25,Calcs!R73,25))</f>
        <v/>
      </c>
      <c r="M73" s="59"/>
      <c r="N73" s="59"/>
      <c r="O73" s="69"/>
      <c r="P73" s="203" t="str">
        <f>IF(A73="","",Calcs!P73)</f>
        <v/>
      </c>
      <c r="Q73" s="204" t="str">
        <f>IF(A73="","",Calcs!Q73)</f>
        <v/>
      </c>
      <c r="R73" s="203" t="str">
        <f>IF(M73="","",Calcs!S73)</f>
        <v/>
      </c>
      <c r="S73" s="204" t="str">
        <f>Calcs!T73</f>
        <v/>
      </c>
      <c r="T73" s="205" t="str">
        <f>Calcs!U73</f>
        <v/>
      </c>
    </row>
    <row r="74" spans="1:20">
      <c r="A74" s="59"/>
      <c r="B74" s="60"/>
      <c r="C74" s="270" t="s">
        <v>51</v>
      </c>
      <c r="D74" s="60"/>
      <c r="E74" s="61"/>
      <c r="F74" s="268"/>
      <c r="G74" s="59"/>
      <c r="H74" s="67"/>
      <c r="I74" s="60"/>
      <c r="J74" s="270" t="s">
        <v>51</v>
      </c>
      <c r="K74" s="60"/>
      <c r="L74" s="264" t="str">
        <f>IF(Calcs!R74="","",IF(Calcs!R74&lt;=25,Calcs!R74,25))</f>
        <v/>
      </c>
      <c r="M74" s="59"/>
      <c r="N74" s="59"/>
      <c r="O74" s="69"/>
      <c r="P74" s="203" t="str">
        <f>IF(A74="","",Calcs!P74)</f>
        <v/>
      </c>
      <c r="Q74" s="204" t="str">
        <f>IF(A74="","",Calcs!Q74)</f>
        <v/>
      </c>
      <c r="R74" s="203" t="str">
        <f>IF(M74="","",Calcs!S74)</f>
        <v/>
      </c>
      <c r="S74" s="204" t="str">
        <f>Calcs!T74</f>
        <v/>
      </c>
      <c r="T74" s="205" t="str">
        <f>Calcs!U74</f>
        <v/>
      </c>
    </row>
    <row r="75" spans="1:20">
      <c r="A75" s="59"/>
      <c r="B75" s="60"/>
      <c r="C75" s="270" t="s">
        <v>51</v>
      </c>
      <c r="D75" s="60"/>
      <c r="E75" s="61"/>
      <c r="F75" s="268"/>
      <c r="G75" s="59"/>
      <c r="H75" s="67"/>
      <c r="I75" s="60"/>
      <c r="J75" s="270" t="s">
        <v>51</v>
      </c>
      <c r="K75" s="60"/>
      <c r="L75" s="264" t="str">
        <f>IF(Calcs!R75="","",IF(Calcs!R75&lt;=25,Calcs!R75,25))</f>
        <v/>
      </c>
      <c r="M75" s="59"/>
      <c r="N75" s="59"/>
      <c r="O75" s="69"/>
      <c r="P75" s="203" t="str">
        <f>IF(A75="","",Calcs!P75)</f>
        <v/>
      </c>
      <c r="Q75" s="204" t="str">
        <f>IF(A75="","",Calcs!Q75)</f>
        <v/>
      </c>
      <c r="R75" s="203" t="str">
        <f>IF(M75="","",Calcs!S75)</f>
        <v/>
      </c>
      <c r="S75" s="204" t="str">
        <f>Calcs!T75</f>
        <v/>
      </c>
      <c r="T75" s="205" t="str">
        <f>Calcs!U75</f>
        <v/>
      </c>
    </row>
    <row r="76" spans="1:20">
      <c r="A76" s="59"/>
      <c r="B76" s="60"/>
      <c r="C76" s="270" t="s">
        <v>51</v>
      </c>
      <c r="D76" s="60"/>
      <c r="E76" s="61"/>
      <c r="F76" s="268"/>
      <c r="G76" s="59"/>
      <c r="H76" s="67"/>
      <c r="I76" s="60"/>
      <c r="J76" s="270" t="s">
        <v>51</v>
      </c>
      <c r="K76" s="60"/>
      <c r="L76" s="264" t="str">
        <f>IF(Calcs!R76="","",IF(Calcs!R76&lt;=25,Calcs!R76,25))</f>
        <v/>
      </c>
      <c r="M76" s="59"/>
      <c r="N76" s="59"/>
      <c r="O76" s="69"/>
      <c r="P76" s="203" t="str">
        <f>IF(A76="","",Calcs!P76)</f>
        <v/>
      </c>
      <c r="Q76" s="204" t="str">
        <f>IF(A76="","",Calcs!Q76)</f>
        <v/>
      </c>
      <c r="R76" s="203" t="str">
        <f>IF(M76="","",Calcs!S76)</f>
        <v/>
      </c>
      <c r="S76" s="204" t="str">
        <f>Calcs!T76</f>
        <v/>
      </c>
      <c r="T76" s="205" t="str">
        <f>Calcs!U76</f>
        <v/>
      </c>
    </row>
    <row r="77" spans="1:20">
      <c r="A77" s="59"/>
      <c r="B77" s="60"/>
      <c r="C77" s="270" t="s">
        <v>51</v>
      </c>
      <c r="D77" s="60"/>
      <c r="E77" s="61"/>
      <c r="F77" s="268"/>
      <c r="G77" s="59"/>
      <c r="H77" s="67"/>
      <c r="I77" s="60"/>
      <c r="J77" s="270" t="s">
        <v>51</v>
      </c>
      <c r="K77" s="60"/>
      <c r="L77" s="264" t="str">
        <f>IF(Calcs!R77="","",IF(Calcs!R77&lt;=25,Calcs!R77,25))</f>
        <v/>
      </c>
      <c r="M77" s="59"/>
      <c r="N77" s="59"/>
      <c r="O77" s="69"/>
      <c r="P77" s="203" t="str">
        <f>IF(A77="","",Calcs!P77)</f>
        <v/>
      </c>
      <c r="Q77" s="204" t="str">
        <f>IF(A77="","",Calcs!Q77)</f>
        <v/>
      </c>
      <c r="R77" s="203" t="str">
        <f>IF(M77="","",Calcs!S77)</f>
        <v/>
      </c>
      <c r="S77" s="204" t="str">
        <f>Calcs!T77</f>
        <v/>
      </c>
      <c r="T77" s="205" t="str">
        <f>Calcs!U77</f>
        <v/>
      </c>
    </row>
    <row r="78" spans="1:20">
      <c r="A78" s="59"/>
      <c r="B78" s="60"/>
      <c r="C78" s="270" t="s">
        <v>51</v>
      </c>
      <c r="D78" s="60"/>
      <c r="E78" s="61"/>
      <c r="F78" s="268"/>
      <c r="G78" s="59"/>
      <c r="H78" s="67"/>
      <c r="I78" s="60"/>
      <c r="J78" s="270" t="s">
        <v>51</v>
      </c>
      <c r="K78" s="60"/>
      <c r="L78" s="264" t="str">
        <f>IF(Calcs!R78="","",IF(Calcs!R78&lt;=25,Calcs!R78,25))</f>
        <v/>
      </c>
      <c r="M78" s="59"/>
      <c r="N78" s="59"/>
      <c r="O78" s="69"/>
      <c r="P78" s="203" t="str">
        <f>IF(A78="","",Calcs!P78)</f>
        <v/>
      </c>
      <c r="Q78" s="204" t="str">
        <f>IF(A78="","",Calcs!Q78)</f>
        <v/>
      </c>
      <c r="R78" s="203" t="str">
        <f>IF(M78="","",Calcs!S78)</f>
        <v/>
      </c>
      <c r="S78" s="204" t="str">
        <f>Calcs!T78</f>
        <v/>
      </c>
      <c r="T78" s="205" t="str">
        <f>Calcs!U78</f>
        <v/>
      </c>
    </row>
    <row r="79" spans="1:20">
      <c r="A79" s="59"/>
      <c r="B79" s="60"/>
      <c r="C79" s="270" t="s">
        <v>51</v>
      </c>
      <c r="D79" s="60"/>
      <c r="E79" s="61"/>
      <c r="F79" s="268"/>
      <c r="G79" s="59"/>
      <c r="H79" s="67"/>
      <c r="I79" s="60"/>
      <c r="J79" s="270" t="s">
        <v>51</v>
      </c>
      <c r="K79" s="60"/>
      <c r="L79" s="264" t="str">
        <f>IF(Calcs!R79="","",IF(Calcs!R79&lt;=25,Calcs!R79,25))</f>
        <v/>
      </c>
      <c r="M79" s="59"/>
      <c r="N79" s="59"/>
      <c r="O79" s="69"/>
      <c r="P79" s="203" t="str">
        <f>IF(A79="","",Calcs!P79)</f>
        <v/>
      </c>
      <c r="Q79" s="204" t="str">
        <f>IF(A79="","",Calcs!Q79)</f>
        <v/>
      </c>
      <c r="R79" s="203" t="str">
        <f>IF(M79="","",Calcs!S79)</f>
        <v/>
      </c>
      <c r="S79" s="204" t="str">
        <f>Calcs!T79</f>
        <v/>
      </c>
      <c r="T79" s="205" t="str">
        <f>Calcs!U79</f>
        <v/>
      </c>
    </row>
    <row r="80" spans="1:20">
      <c r="A80" s="59"/>
      <c r="B80" s="60"/>
      <c r="C80" s="270" t="s">
        <v>51</v>
      </c>
      <c r="D80" s="60"/>
      <c r="E80" s="61"/>
      <c r="F80" s="268"/>
      <c r="G80" s="59"/>
      <c r="H80" s="67"/>
      <c r="I80" s="60"/>
      <c r="J80" s="270" t="s">
        <v>51</v>
      </c>
      <c r="K80" s="60"/>
      <c r="L80" s="264" t="str">
        <f>IF(Calcs!R80="","",IF(Calcs!R80&lt;=25,Calcs!R80,25))</f>
        <v/>
      </c>
      <c r="M80" s="59"/>
      <c r="N80" s="59"/>
      <c r="O80" s="69"/>
      <c r="P80" s="203" t="str">
        <f>IF(A80="","",Calcs!P80)</f>
        <v/>
      </c>
      <c r="Q80" s="204" t="str">
        <f>IF(A80="","",Calcs!Q80)</f>
        <v/>
      </c>
      <c r="R80" s="203" t="str">
        <f>IF(M80="","",Calcs!S80)</f>
        <v/>
      </c>
      <c r="S80" s="204" t="str">
        <f>Calcs!T80</f>
        <v/>
      </c>
      <c r="T80" s="205" t="str">
        <f>Calcs!U80</f>
        <v/>
      </c>
    </row>
    <row r="81" spans="1:20">
      <c r="A81" s="59"/>
      <c r="B81" s="60"/>
      <c r="C81" s="270" t="s">
        <v>51</v>
      </c>
      <c r="D81" s="60"/>
      <c r="E81" s="61"/>
      <c r="F81" s="268"/>
      <c r="G81" s="59"/>
      <c r="H81" s="67"/>
      <c r="I81" s="60"/>
      <c r="J81" s="270" t="s">
        <v>51</v>
      </c>
      <c r="K81" s="60"/>
      <c r="L81" s="264" t="str">
        <f>IF(Calcs!R81="","",IF(Calcs!R81&lt;=25,Calcs!R81,25))</f>
        <v/>
      </c>
      <c r="M81" s="59"/>
      <c r="N81" s="59"/>
      <c r="O81" s="69"/>
      <c r="P81" s="203" t="str">
        <f>IF(A81="","",Calcs!P81)</f>
        <v/>
      </c>
      <c r="Q81" s="204" t="str">
        <f>IF(A81="","",Calcs!Q81)</f>
        <v/>
      </c>
      <c r="R81" s="203" t="str">
        <f>IF(M81="","",Calcs!S81)</f>
        <v/>
      </c>
      <c r="S81" s="204" t="str">
        <f>Calcs!T81</f>
        <v/>
      </c>
      <c r="T81" s="205" t="str">
        <f>Calcs!U81</f>
        <v/>
      </c>
    </row>
    <row r="82" spans="1:20">
      <c r="A82" s="59"/>
      <c r="B82" s="60"/>
      <c r="C82" s="270" t="s">
        <v>51</v>
      </c>
      <c r="D82" s="60"/>
      <c r="E82" s="61"/>
      <c r="F82" s="268"/>
      <c r="G82" s="59"/>
      <c r="H82" s="67"/>
      <c r="I82" s="60"/>
      <c r="J82" s="270" t="s">
        <v>51</v>
      </c>
      <c r="K82" s="60"/>
      <c r="L82" s="264" t="str">
        <f>IF(Calcs!R82="","",IF(Calcs!R82&lt;=25,Calcs!R82,25))</f>
        <v/>
      </c>
      <c r="M82" s="59"/>
      <c r="N82" s="59"/>
      <c r="O82" s="69"/>
      <c r="P82" s="203" t="str">
        <f>IF(A82="","",Calcs!P82)</f>
        <v/>
      </c>
      <c r="Q82" s="204" t="str">
        <f>IF(A82="","",Calcs!Q82)</f>
        <v/>
      </c>
      <c r="R82" s="203" t="str">
        <f>IF(M82="","",Calcs!S82)</f>
        <v/>
      </c>
      <c r="S82" s="204" t="str">
        <f>Calcs!T82</f>
        <v/>
      </c>
      <c r="T82" s="205" t="str">
        <f>Calcs!U82</f>
        <v/>
      </c>
    </row>
    <row r="83" spans="1:20">
      <c r="A83" s="59"/>
      <c r="B83" s="60"/>
      <c r="C83" s="270" t="s">
        <v>51</v>
      </c>
      <c r="D83" s="60"/>
      <c r="E83" s="61"/>
      <c r="F83" s="268"/>
      <c r="G83" s="59"/>
      <c r="H83" s="67"/>
      <c r="I83" s="60"/>
      <c r="J83" s="270" t="s">
        <v>51</v>
      </c>
      <c r="K83" s="60"/>
      <c r="L83" s="264" t="str">
        <f>IF(Calcs!R83="","",IF(Calcs!R83&lt;=25,Calcs!R83,25))</f>
        <v/>
      </c>
      <c r="M83" s="59"/>
      <c r="N83" s="59"/>
      <c r="O83" s="69"/>
      <c r="P83" s="203" t="str">
        <f>IF(A83="","",Calcs!P83)</f>
        <v/>
      </c>
      <c r="Q83" s="204" t="str">
        <f>IF(A83="","",Calcs!Q83)</f>
        <v/>
      </c>
      <c r="R83" s="203" t="str">
        <f>IF(M83="","",Calcs!S83)</f>
        <v/>
      </c>
      <c r="S83" s="204" t="str">
        <f>Calcs!T83</f>
        <v/>
      </c>
      <c r="T83" s="205" t="str">
        <f>Calcs!U83</f>
        <v/>
      </c>
    </row>
    <row r="84" spans="1:20">
      <c r="A84" s="59"/>
      <c r="B84" s="60"/>
      <c r="C84" s="270" t="s">
        <v>51</v>
      </c>
      <c r="D84" s="60"/>
      <c r="E84" s="61"/>
      <c r="F84" s="268"/>
      <c r="G84" s="59"/>
      <c r="H84" s="67"/>
      <c r="I84" s="60"/>
      <c r="J84" s="270" t="s">
        <v>51</v>
      </c>
      <c r="K84" s="60"/>
      <c r="L84" s="264" t="str">
        <f>IF(Calcs!R84="","",IF(Calcs!R84&lt;=25,Calcs!R84,25))</f>
        <v/>
      </c>
      <c r="M84" s="59"/>
      <c r="N84" s="59"/>
      <c r="O84" s="69"/>
      <c r="P84" s="203" t="str">
        <f>IF(A84="","",Calcs!P84)</f>
        <v/>
      </c>
      <c r="Q84" s="204" t="str">
        <f>IF(A84="","",Calcs!Q84)</f>
        <v/>
      </c>
      <c r="R84" s="203" t="str">
        <f>IF(M84="","",Calcs!S84)</f>
        <v/>
      </c>
      <c r="S84" s="204" t="str">
        <f>Calcs!T84</f>
        <v/>
      </c>
      <c r="T84" s="205" t="str">
        <f>Calcs!U84</f>
        <v/>
      </c>
    </row>
    <row r="85" spans="1:20">
      <c r="A85" s="59"/>
      <c r="B85" s="60"/>
      <c r="C85" s="270" t="s">
        <v>51</v>
      </c>
      <c r="D85" s="60"/>
      <c r="E85" s="61"/>
      <c r="F85" s="268"/>
      <c r="G85" s="59"/>
      <c r="H85" s="67"/>
      <c r="I85" s="60"/>
      <c r="J85" s="270" t="s">
        <v>51</v>
      </c>
      <c r="K85" s="60"/>
      <c r="L85" s="264" t="str">
        <f>IF(Calcs!R85="","",IF(Calcs!R85&lt;=25,Calcs!R85,25))</f>
        <v/>
      </c>
      <c r="M85" s="59"/>
      <c r="N85" s="59"/>
      <c r="O85" s="69"/>
      <c r="P85" s="203" t="str">
        <f>IF(A85="","",Calcs!P85)</f>
        <v/>
      </c>
      <c r="Q85" s="204" t="str">
        <f>IF(A85="","",Calcs!Q85)</f>
        <v/>
      </c>
      <c r="R85" s="203" t="str">
        <f>IF(M85="","",Calcs!S85)</f>
        <v/>
      </c>
      <c r="S85" s="204" t="str">
        <f>Calcs!T85</f>
        <v/>
      </c>
      <c r="T85" s="205" t="str">
        <f>Calcs!U85</f>
        <v/>
      </c>
    </row>
    <row r="86" spans="1:20">
      <c r="A86" s="59"/>
      <c r="B86" s="60"/>
      <c r="C86" s="270" t="s">
        <v>51</v>
      </c>
      <c r="D86" s="60"/>
      <c r="E86" s="61"/>
      <c r="F86" s="268"/>
      <c r="G86" s="59"/>
      <c r="H86" s="67"/>
      <c r="I86" s="60"/>
      <c r="J86" s="270" t="s">
        <v>51</v>
      </c>
      <c r="K86" s="60"/>
      <c r="L86" s="264" t="str">
        <f>IF(Calcs!R86="","",IF(Calcs!R86&lt;=25,Calcs!R86,25))</f>
        <v/>
      </c>
      <c r="M86" s="59"/>
      <c r="N86" s="59"/>
      <c r="O86" s="69"/>
      <c r="P86" s="203" t="str">
        <f>IF(A86="","",Calcs!P86)</f>
        <v/>
      </c>
      <c r="Q86" s="204" t="str">
        <f>IF(A86="","",Calcs!Q86)</f>
        <v/>
      </c>
      <c r="R86" s="203" t="str">
        <f>IF(M86="","",Calcs!S86)</f>
        <v/>
      </c>
      <c r="S86" s="204" t="str">
        <f>Calcs!T86</f>
        <v/>
      </c>
      <c r="T86" s="205" t="str">
        <f>Calcs!U86</f>
        <v/>
      </c>
    </row>
    <row r="87" spans="1:20">
      <c r="A87" s="59"/>
      <c r="B87" s="60"/>
      <c r="C87" s="270" t="s">
        <v>51</v>
      </c>
      <c r="D87" s="60"/>
      <c r="E87" s="61"/>
      <c r="F87" s="268"/>
      <c r="G87" s="59"/>
      <c r="H87" s="67"/>
      <c r="I87" s="60"/>
      <c r="J87" s="270" t="s">
        <v>51</v>
      </c>
      <c r="K87" s="60"/>
      <c r="L87" s="264" t="str">
        <f>IF(Calcs!R87="","",IF(Calcs!R87&lt;=25,Calcs!R87,25))</f>
        <v/>
      </c>
      <c r="M87" s="59"/>
      <c r="N87" s="59"/>
      <c r="O87" s="69"/>
      <c r="P87" s="203" t="str">
        <f>IF(A87="","",Calcs!P87)</f>
        <v/>
      </c>
      <c r="Q87" s="204" t="str">
        <f>IF(A87="","",Calcs!Q87)</f>
        <v/>
      </c>
      <c r="R87" s="203" t="str">
        <f>IF(M87="","",Calcs!S87)</f>
        <v/>
      </c>
      <c r="S87" s="204" t="str">
        <f>Calcs!T87</f>
        <v/>
      </c>
      <c r="T87" s="205" t="str">
        <f>Calcs!U87</f>
        <v/>
      </c>
    </row>
    <row r="88" spans="1:20">
      <c r="A88" s="59"/>
      <c r="B88" s="60"/>
      <c r="C88" s="270" t="s">
        <v>51</v>
      </c>
      <c r="D88" s="60"/>
      <c r="E88" s="61"/>
      <c r="F88" s="268"/>
      <c r="G88" s="59"/>
      <c r="H88" s="67"/>
      <c r="I88" s="60"/>
      <c r="J88" s="270" t="s">
        <v>51</v>
      </c>
      <c r="K88" s="60"/>
      <c r="L88" s="264" t="str">
        <f>IF(Calcs!R88="","",IF(Calcs!R88&lt;=25,Calcs!R88,25))</f>
        <v/>
      </c>
      <c r="M88" s="59"/>
      <c r="N88" s="59"/>
      <c r="O88" s="69"/>
      <c r="P88" s="203" t="str">
        <f>IF(A88="","",Calcs!P88)</f>
        <v/>
      </c>
      <c r="Q88" s="204" t="str">
        <f>IF(A88="","",Calcs!Q88)</f>
        <v/>
      </c>
      <c r="R88" s="203" t="str">
        <f>IF(M88="","",Calcs!S88)</f>
        <v/>
      </c>
      <c r="S88" s="204" t="str">
        <f>Calcs!T88</f>
        <v/>
      </c>
      <c r="T88" s="205" t="str">
        <f>Calcs!U88</f>
        <v/>
      </c>
    </row>
    <row r="89" spans="1:20">
      <c r="A89" s="59"/>
      <c r="B89" s="60"/>
      <c r="C89" s="270" t="s">
        <v>51</v>
      </c>
      <c r="D89" s="60"/>
      <c r="E89" s="61"/>
      <c r="F89" s="268"/>
      <c r="G89" s="59"/>
      <c r="H89" s="67"/>
      <c r="I89" s="60"/>
      <c r="J89" s="270" t="s">
        <v>51</v>
      </c>
      <c r="K89" s="60"/>
      <c r="L89" s="264" t="str">
        <f>IF(Calcs!R89="","",IF(Calcs!R89&lt;=25,Calcs!R89,25))</f>
        <v/>
      </c>
      <c r="M89" s="59"/>
      <c r="N89" s="59"/>
      <c r="O89" s="69"/>
      <c r="P89" s="203" t="str">
        <f>IF(A89="","",Calcs!P89)</f>
        <v/>
      </c>
      <c r="Q89" s="204" t="str">
        <f>IF(A89="","",Calcs!Q89)</f>
        <v/>
      </c>
      <c r="R89" s="203" t="str">
        <f>IF(M89="","",Calcs!S89)</f>
        <v/>
      </c>
      <c r="S89" s="204" t="str">
        <f>Calcs!T89</f>
        <v/>
      </c>
      <c r="T89" s="205" t="str">
        <f>Calcs!U89</f>
        <v/>
      </c>
    </row>
    <row r="90" spans="1:20">
      <c r="A90" s="59"/>
      <c r="B90" s="60"/>
      <c r="C90" s="270" t="s">
        <v>51</v>
      </c>
      <c r="D90" s="60"/>
      <c r="E90" s="61"/>
      <c r="F90" s="268"/>
      <c r="G90" s="59"/>
      <c r="H90" s="67"/>
      <c r="I90" s="60"/>
      <c r="J90" s="270" t="s">
        <v>51</v>
      </c>
      <c r="K90" s="60"/>
      <c r="L90" s="264" t="str">
        <f>IF(Calcs!R90="","",IF(Calcs!R90&lt;=25,Calcs!R90,25))</f>
        <v/>
      </c>
      <c r="M90" s="59"/>
      <c r="N90" s="59"/>
      <c r="O90" s="69"/>
      <c r="P90" s="203" t="str">
        <f>IF(A90="","",Calcs!P90)</f>
        <v/>
      </c>
      <c r="Q90" s="204" t="str">
        <f>IF(A90="","",Calcs!Q90)</f>
        <v/>
      </c>
      <c r="R90" s="203" t="str">
        <f>IF(M90="","",Calcs!S90)</f>
        <v/>
      </c>
      <c r="S90" s="204" t="str">
        <f>Calcs!T90</f>
        <v/>
      </c>
      <c r="T90" s="205" t="str">
        <f>Calcs!U90</f>
        <v/>
      </c>
    </row>
    <row r="91" spans="1:20">
      <c r="A91" s="59"/>
      <c r="B91" s="60"/>
      <c r="C91" s="270" t="s">
        <v>51</v>
      </c>
      <c r="D91" s="60"/>
      <c r="E91" s="61"/>
      <c r="F91" s="268"/>
      <c r="G91" s="59"/>
      <c r="H91" s="67"/>
      <c r="I91" s="60"/>
      <c r="J91" s="270" t="s">
        <v>51</v>
      </c>
      <c r="K91" s="60"/>
      <c r="L91" s="264" t="str">
        <f>IF(Calcs!R91="","",IF(Calcs!R91&lt;=25,Calcs!R91,25))</f>
        <v/>
      </c>
      <c r="M91" s="59"/>
      <c r="N91" s="59"/>
      <c r="O91" s="69"/>
      <c r="P91" s="203" t="str">
        <f>IF(A91="","",Calcs!P91)</f>
        <v/>
      </c>
      <c r="Q91" s="204" t="str">
        <f>IF(A91="","",Calcs!Q91)</f>
        <v/>
      </c>
      <c r="R91" s="203" t="str">
        <f>IF(M91="","",Calcs!S91)</f>
        <v/>
      </c>
      <c r="S91" s="204" t="str">
        <f>Calcs!T91</f>
        <v/>
      </c>
      <c r="T91" s="205" t="str">
        <f>Calcs!U91</f>
        <v/>
      </c>
    </row>
    <row r="92" spans="1:20" ht="15" thickBot="1">
      <c r="A92" s="319"/>
      <c r="B92" s="206"/>
      <c r="C92" s="324" t="s">
        <v>51</v>
      </c>
      <c r="D92" s="206"/>
      <c r="E92" s="244"/>
      <c r="F92" s="269"/>
      <c r="G92" s="319"/>
      <c r="H92" s="321"/>
      <c r="I92" s="206"/>
      <c r="J92" s="324" t="s">
        <v>51</v>
      </c>
      <c r="K92" s="206"/>
      <c r="L92" s="265" t="str">
        <f>IF(Calcs!R92="","",IF(Calcs!R92&lt;=25,Calcs!R92,25))</f>
        <v/>
      </c>
      <c r="M92" s="319"/>
      <c r="N92" s="319"/>
      <c r="O92" s="322"/>
      <c r="P92" s="207" t="str">
        <f>IF(A92="","",Calcs!P92)</f>
        <v/>
      </c>
      <c r="Q92" s="208" t="str">
        <f>IF(A92="","",Calcs!Q92)</f>
        <v/>
      </c>
      <c r="R92" s="207" t="str">
        <f>IF(M92="","",Calcs!S92)</f>
        <v/>
      </c>
      <c r="S92" s="208" t="str">
        <f>Calcs!T92</f>
        <v/>
      </c>
      <c r="T92" s="209" t="str">
        <f>Calcs!U92</f>
        <v/>
      </c>
    </row>
  </sheetData>
  <sheetProtection algorithmName="SHA-512" hashValue="PQmUkTElJcbzzfLR5ZGSpXsniGUj/pqalvcM0FPTEwua8Y6eDl6XSRAyq2+W3gHByBBw4zxKBKNIMY0LQKL8tQ==" saltValue="bRejzEff9RIrdp/hBw5sVQ==" spinCount="100000" sheet="1" objects="1" scenarios="1"/>
  <mergeCells count="17">
    <mergeCell ref="P70:Q70"/>
    <mergeCell ref="R70:T70"/>
    <mergeCell ref="P69:T69"/>
    <mergeCell ref="M69:O69"/>
    <mergeCell ref="O16:T16"/>
    <mergeCell ref="O17:Q17"/>
    <mergeCell ref="R17:T17"/>
    <mergeCell ref="N70:O70"/>
    <mergeCell ref="G2:J5"/>
    <mergeCell ref="A70:E70"/>
    <mergeCell ref="G70:L70"/>
    <mergeCell ref="A69:L69"/>
    <mergeCell ref="A16:K16"/>
    <mergeCell ref="L16:N16"/>
    <mergeCell ref="M17:N17"/>
    <mergeCell ref="G17:K17"/>
    <mergeCell ref="A17:F17"/>
  </mergeCells>
  <conditionalFormatting sqref="O19:O66 R19:R66">
    <cfRule type="cellIs" dxfId="51" priority="5" operator="equal">
      <formula>"Input entry error."</formula>
    </cfRule>
  </conditionalFormatting>
  <conditionalFormatting sqref="P72:P73 R72:R73 R85:R92 P85:P92">
    <cfRule type="cellIs" dxfId="50" priority="4" operator="equal">
      <formula>"Input entry error."</formula>
    </cfRule>
  </conditionalFormatting>
  <conditionalFormatting sqref="P74:P84 R74:R84">
    <cfRule type="cellIs" dxfId="49" priority="1" operator="equal">
      <formula>"Input entry error."</formula>
    </cfRule>
  </conditionalFormatting>
  <dataValidations count="3">
    <dataValidation type="whole" allowBlank="1" showInputMessage="1" showErrorMessage="1" sqref="E19:E66 E72:E92" xr:uid="{472AEC59-694B-4020-B056-09AA1E6872BD}">
      <formula1>1</formula1>
      <formula2>168</formula2>
    </dataValidation>
    <dataValidation type="whole" allowBlank="1" showInputMessage="1" showErrorMessage="1" sqref="D19:D66 K19:K66" xr:uid="{DE021628-75C7-48DD-9736-933F37CAA3A2}">
      <formula1>1</formula1>
      <formula2>10000</formula2>
    </dataValidation>
    <dataValidation type="list" allowBlank="1" showInputMessage="1" showErrorMessage="1" sqref="A19:A66" xr:uid="{8752CC1C-A30D-4EE4-A89E-08A89C00620E}">
      <formula1>IF($B19="",BaselineFixtureType,$A$68)</formula1>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040B254C-59A1-4115-9687-3DD395CCBE41}">
          <x14:formula1>
            <xm:f>'Controls Table'!$B$4:$B$10</xm:f>
          </x14:formula1>
          <xm:sqref>M19:M66 N72:N92</xm:sqref>
        </x14:dataValidation>
        <x14:dataValidation type="list" allowBlank="1" showInputMessage="1" showErrorMessage="1" xr:uid="{80B88BD3-D298-45F4-9C99-D83F46861CB6}">
          <x14:formula1>
            <xm:f>'Controls Table'!$B$14:$B$20</xm:f>
          </x14:formula1>
          <xm:sqref>L19:L66 M72:M92</xm:sqref>
        </x14:dataValidation>
        <x14:dataValidation type="list" allowBlank="1" showInputMessage="1" showErrorMessage="1" xr:uid="{D6EC9543-7BD8-482F-AB81-DE39BDFBEB14}">
          <x14:formula1>
            <xm:f>IF(AND($H19="",$I19=""),Measures,'Fixture Tables'!$B$1)</xm:f>
          </x14:formula1>
          <xm:sqref>G19:G66</xm:sqref>
        </x14:dataValidation>
        <x14:dataValidation type="list" allowBlank="1" showInputMessage="1" showErrorMessage="1" xr:uid="{795DB479-F04A-4645-A2A2-5A761F0117C2}">
          <x14:formula1>
            <xm:f>INDIRECT(Calcs!$K19)</xm:f>
          </x14:formula1>
          <xm:sqref>I19:I44 I56:I66</xm:sqref>
        </x14:dataValidation>
        <x14:dataValidation type="list" allowBlank="1" showInputMessage="1" showErrorMessage="1" xr:uid="{54CB9464-E3F5-4D11-B634-62C56B07545B}">
          <x14:formula1>
            <xm:f>INDIRECT(Calcs!$K34)</xm:f>
          </x14:formula1>
          <xm:sqref>I45:I55</xm:sqref>
        </x14:dataValidation>
        <x14:dataValidation type="list" allowBlank="1" showInputMessage="1" showErrorMessage="1" xr:uid="{228FFA6E-AE2D-46AF-A970-129411DCCFF0}">
          <x14:formula1>
            <xm:f>IF($I19="",INDIRECT(Calcs!$I19),'Fixture Tables'!$D$1)</xm:f>
          </x14:formula1>
          <xm:sqref>H19:H66</xm:sqref>
        </x14:dataValidation>
        <x14:dataValidation type="list" allowBlank="1" showInputMessage="1" showErrorMessage="1" xr:uid="{E5EA670A-CC16-453D-AFD8-1421618D967D}">
          <x14:formula1>
            <xm:f>INDIRECT(Calcs!$B19)</xm:f>
          </x14:formula1>
          <xm:sqref>B19:B54 B56:B66</xm:sqref>
        </x14:dataValidation>
        <x14:dataValidation type="list" allowBlank="1" showInputMessage="1" showErrorMessage="1" xr:uid="{2DBB62E7-8B59-44E7-AE4D-BFC8EFF4B49E}">
          <x14:formula1>
            <xm:f>INDIRECT(Calcs!$B44)</xm:f>
          </x14:formula1>
          <xm:sqref>B55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2:W48"/>
  <sheetViews>
    <sheetView showGridLines="0" zoomScaleNormal="100" workbookViewId="0">
      <pane xSplit="5" ySplit="2" topLeftCell="F3" activePane="bottomRight" state="frozen"/>
      <selection pane="bottomRight" activeCell="W20" sqref="W20"/>
      <selection pane="bottomLeft" activeCell="W13" sqref="W13"/>
      <selection pane="topRight" activeCell="W13" sqref="W13"/>
    </sheetView>
  </sheetViews>
  <sheetFormatPr defaultRowHeight="14.25"/>
  <cols>
    <col min="1" max="1" width="22.25" customWidth="1"/>
    <col min="2" max="2" width="10" customWidth="1"/>
    <col min="3" max="3" width="19.25" customWidth="1"/>
    <col min="4" max="4" width="36.875" customWidth="1"/>
    <col min="5" max="5" width="25.625" customWidth="1"/>
    <col min="6" max="6" width="16" customWidth="1"/>
    <col min="7" max="8" width="14.375" customWidth="1"/>
    <col min="9" max="9" width="25.875" customWidth="1"/>
    <col min="10" max="10" width="31" customWidth="1"/>
    <col min="11" max="12" width="29.5" customWidth="1"/>
    <col min="13" max="13" width="14.875" customWidth="1"/>
    <col min="14" max="14" width="22.375" customWidth="1"/>
    <col min="15" max="15" width="11.75" customWidth="1"/>
    <col min="16" max="16" width="16.75" customWidth="1"/>
    <col min="17" max="17" width="20" customWidth="1"/>
    <col min="18" max="18" width="15.5" customWidth="1"/>
    <col min="19" max="19" width="17.375" customWidth="1"/>
    <col min="20" max="20" width="24.25" customWidth="1"/>
    <col min="21" max="23" width="8.75" customWidth="1"/>
  </cols>
  <sheetData>
    <row r="2" spans="1:23" ht="15">
      <c r="A2" s="24" t="s">
        <v>52</v>
      </c>
      <c r="B2" t="s">
        <v>53</v>
      </c>
      <c r="C2" t="s">
        <v>54</v>
      </c>
      <c r="D2" t="s">
        <v>55</v>
      </c>
      <c r="E2" t="s">
        <v>56</v>
      </c>
      <c r="F2" t="s">
        <v>57</v>
      </c>
      <c r="G2" t="s">
        <v>58</v>
      </c>
      <c r="H2" t="s">
        <v>59</v>
      </c>
      <c r="I2" t="s">
        <v>60</v>
      </c>
      <c r="J2" t="s">
        <v>61</v>
      </c>
      <c r="K2" t="s">
        <v>62</v>
      </c>
      <c r="L2" t="s">
        <v>63</v>
      </c>
      <c r="M2" t="s">
        <v>64</v>
      </c>
      <c r="N2" t="s">
        <v>65</v>
      </c>
      <c r="O2" t="s">
        <v>66</v>
      </c>
      <c r="P2" t="s">
        <v>67</v>
      </c>
      <c r="Q2" t="s">
        <v>68</v>
      </c>
      <c r="R2" t="s">
        <v>69</v>
      </c>
      <c r="S2" t="s">
        <v>70</v>
      </c>
      <c r="T2" t="s">
        <v>71</v>
      </c>
      <c r="U2" t="s">
        <v>72</v>
      </c>
      <c r="V2" t="s">
        <v>73</v>
      </c>
      <c r="W2" t="s">
        <v>74</v>
      </c>
    </row>
    <row r="3" spans="1:23">
      <c r="A3" s="23" t="s">
        <v>75</v>
      </c>
      <c r="B3" t="s">
        <v>76</v>
      </c>
      <c r="C3" t="s">
        <v>77</v>
      </c>
      <c r="D3" t="s">
        <v>78</v>
      </c>
      <c r="E3" t="s">
        <v>79</v>
      </c>
      <c r="F3" t="s">
        <v>80</v>
      </c>
      <c r="G3">
        <v>42</v>
      </c>
      <c r="H3">
        <f>VLOOKUP(A3,Table9[#All],3,FALSE)</f>
        <v>7</v>
      </c>
      <c r="I3">
        <v>3200</v>
      </c>
      <c r="J3" s="3">
        <f>(Table1[[#This Row],[Baseline Watts]]-Table1[[#This Row],[Proposed Watts]])/1000*Table1[[#This Row],[Annual Hours of Operation]]</f>
        <v>112.00000000000001</v>
      </c>
      <c r="K3" s="4" t="e">
        <f>VLOOKUP(A3,Table9[#All],4,FALSE)+VLOOKUP(A3,Table9[#All],7,FALSE)</f>
        <v>#REF!</v>
      </c>
      <c r="L3" s="4">
        <f>VLOOKUP(A3,Table9[#All],4,FALSE)</f>
        <v>15000</v>
      </c>
      <c r="M3" s="2" t="e">
        <f>(Table1[[#This Row],[Typical Full Cost (CD)]])/(Table1[[#This Row],[Typical Savings/Year (kWh/year)]]*0.1)</f>
        <v>#REF!</v>
      </c>
      <c r="N3" s="2">
        <f>(Table1[[#This Row],[Typical Equipment Cost (CD)]]-Table1[[#This Row],[Incentive/Unit]])/(Table1[[#This Row],[Typical Savings/Year (kWh/year)]]*0.1)</f>
        <v>1338.7499999999998</v>
      </c>
      <c r="O3" s="3">
        <f>MIN(VLOOKUP(A3,Table9[#All],4,FALSE)/Table1[[#This Row],[Annual Hours of Operation]],20)</f>
        <v>4.6875</v>
      </c>
      <c r="P3" s="3">
        <f>Table1[[#This Row],[Typical Savings/Year (kWh/year)]]*Table1[[#This Row],[EUL]]</f>
        <v>525.00000000000011</v>
      </c>
      <c r="Q3" s="25">
        <f>Table1[[#This Row],[Lifetime Savings]]*Calcs!$B$13</f>
        <v>0.29925000000000007</v>
      </c>
      <c r="R3" s="4">
        <f>ROUND(0.05*Table1[[#This Row],[Typical Savings/Year (kWh/year)]],0)</f>
        <v>6</v>
      </c>
      <c r="S3" s="4">
        <f>Table1[[#This Row],[Incentive/Unit]]/Table1[[#This Row],[GHG Emissions/Unit]]</f>
        <v>20.050125313283203</v>
      </c>
      <c r="T3" s="3">
        <v>10</v>
      </c>
      <c r="U3" s="11">
        <f>Table1[[#This Row],[Typical Savings/Year (kWh/year)]]*Table1[[#This Row],[Estimated Installed Units]]</f>
        <v>1120.0000000000002</v>
      </c>
      <c r="V3" s="4">
        <f>Table1[[#This Row],[Incentive/Unit]]*Table1[[#This Row],[Estimated Installed Units]]</f>
        <v>60</v>
      </c>
      <c r="W3" s="11">
        <f>Table1[[#This Row],[GHG Emissions/Unit]]*Table1[[#This Row],[Estimated Installed Units]]</f>
        <v>2.9925000000000006</v>
      </c>
    </row>
    <row r="4" spans="1:23">
      <c r="A4" s="14" t="s">
        <v>81</v>
      </c>
      <c r="B4" t="s">
        <v>76</v>
      </c>
      <c r="C4" t="s">
        <v>77</v>
      </c>
      <c r="D4" t="s">
        <v>78</v>
      </c>
      <c r="E4" t="s">
        <v>82</v>
      </c>
      <c r="F4" t="s">
        <v>80</v>
      </c>
      <c r="G4">
        <v>50</v>
      </c>
      <c r="H4">
        <f>VLOOKUP(A4,Table9[#All],3,FALSE)</f>
        <v>12</v>
      </c>
      <c r="I4">
        <v>3200</v>
      </c>
      <c r="J4" s="3">
        <f>(Table1[[#This Row],[Baseline Watts]]-Table1[[#This Row],[Proposed Watts]])/1000*Table1[[#This Row],[Annual Hours of Operation]]</f>
        <v>121.6</v>
      </c>
      <c r="K4" s="4" t="e">
        <f>VLOOKUP(A4,Table9[#All],4,FALSE)+VLOOKUP(A4,Table9[#All],7,FALSE)</f>
        <v>#REF!</v>
      </c>
      <c r="L4" s="4">
        <f>VLOOKUP(A4,Table9[#All],4,FALSE)</f>
        <v>15000</v>
      </c>
      <c r="M4" s="2" t="e">
        <f>(Table1[[#This Row],[Typical Full Cost (CD)]])/(Table1[[#This Row],[Typical Savings/Year (kWh/year)]]*0.1)</f>
        <v>#REF!</v>
      </c>
      <c r="N4" s="2">
        <f>(Table1[[#This Row],[Typical Equipment Cost (CD)]]-Table1[[#This Row],[Incentive/Unit]])/(Table1[[#This Row],[Typical Savings/Year (kWh/year)]]*0.1)</f>
        <v>1232.8125</v>
      </c>
      <c r="O4" s="3">
        <f>MIN(VLOOKUP(A4,Table9[#All],4,FALSE)/Table1[[#This Row],[Annual Hours of Operation]],20)</f>
        <v>4.6875</v>
      </c>
      <c r="P4" s="3">
        <f>Table1[[#This Row],[Typical Savings/Year (kWh/year)]]*Table1[[#This Row],[EUL]]</f>
        <v>570</v>
      </c>
      <c r="Q4" s="25">
        <f>Table1[[#This Row],[Lifetime Savings]]*Calcs!$B$13</f>
        <v>0.32489999999999997</v>
      </c>
      <c r="R4" s="4">
        <f>ROUND(0.05*Table1[[#This Row],[Typical Savings/Year (kWh/year)]],0)*1.5</f>
        <v>9</v>
      </c>
      <c r="S4" s="4">
        <f>Table1[[#This Row],[Incentive/Unit]]/Table1[[#This Row],[GHG Emissions/Unit]]</f>
        <v>27.70083102493075</v>
      </c>
      <c r="T4" s="3">
        <v>25</v>
      </c>
      <c r="U4" s="11">
        <f>Table1[[#This Row],[Typical Savings/Year (kWh/year)]]*Table1[[#This Row],[Estimated Installed Units]]</f>
        <v>3040</v>
      </c>
      <c r="V4" s="4">
        <f>Table1[[#This Row],[Incentive/Unit]]*Table1[[#This Row],[Estimated Installed Units]]</f>
        <v>225</v>
      </c>
      <c r="W4" s="11">
        <f>Table1[[#This Row],[GHG Emissions/Unit]]*Table1[[#This Row],[Estimated Installed Units]]</f>
        <v>8.1224999999999987</v>
      </c>
    </row>
    <row r="5" spans="1:23">
      <c r="A5" s="23" t="s">
        <v>83</v>
      </c>
      <c r="B5" t="s">
        <v>76</v>
      </c>
      <c r="C5" t="s">
        <v>77</v>
      </c>
      <c r="D5" t="s">
        <v>78</v>
      </c>
      <c r="E5" t="s">
        <v>84</v>
      </c>
      <c r="F5" t="s">
        <v>80</v>
      </c>
      <c r="G5">
        <v>100</v>
      </c>
      <c r="H5">
        <f>VLOOKUP(A5,Table9[#All],3,FALSE)</f>
        <v>19</v>
      </c>
      <c r="I5">
        <v>3200</v>
      </c>
      <c r="J5" s="3">
        <f>(Table1[[#This Row],[Baseline Watts]]-Table1[[#This Row],[Proposed Watts]])/1000*Table1[[#This Row],[Annual Hours of Operation]]</f>
        <v>259.2</v>
      </c>
      <c r="K5" s="4" t="e">
        <f>VLOOKUP(A5,Table9[#All],4,FALSE)+VLOOKUP(A5,Table9[#All],7,FALSE)</f>
        <v>#REF!</v>
      </c>
      <c r="L5" s="4">
        <f>VLOOKUP(A5,Table9[#All],4,FALSE)</f>
        <v>15000</v>
      </c>
      <c r="M5" s="2" t="e">
        <f>(Table1[[#This Row],[Typical Full Cost (CD)]])/(Table1[[#This Row],[Typical Savings/Year (kWh/year)]]*0.1)</f>
        <v>#REF!</v>
      </c>
      <c r="N5" s="2">
        <f>(Table1[[#This Row],[Typical Equipment Cost (CD)]]-Table1[[#This Row],[Incentive/Unit]])/(Table1[[#This Row],[Typical Savings/Year (kWh/year)]]*0.1)</f>
        <v>578.20216049382714</v>
      </c>
      <c r="O5" s="3">
        <f>MIN(VLOOKUP(A5,Table9[#All],4,FALSE)/Table1[[#This Row],[Annual Hours of Operation]],20)</f>
        <v>4.6875</v>
      </c>
      <c r="P5" s="3">
        <f>Table1[[#This Row],[Typical Savings/Year (kWh/year)]]*Table1[[#This Row],[EUL]]</f>
        <v>1215</v>
      </c>
      <c r="Q5" s="25">
        <f>Table1[[#This Row],[Lifetime Savings]]*Calcs!$B$13</f>
        <v>0.69255</v>
      </c>
      <c r="R5" s="4">
        <f>ROUND(0.05*Table1[[#This Row],[Typical Savings/Year (kWh/year)]],0)</f>
        <v>13</v>
      </c>
      <c r="S5" s="4">
        <f>Table1[[#This Row],[Incentive/Unit]]/Table1[[#This Row],[GHG Emissions/Unit]]</f>
        <v>18.771207855028518</v>
      </c>
      <c r="T5" s="3">
        <v>10</v>
      </c>
      <c r="U5" s="11">
        <f>Table1[[#This Row],[Typical Savings/Year (kWh/year)]]*Table1[[#This Row],[Estimated Installed Units]]</f>
        <v>2592</v>
      </c>
      <c r="V5" s="4">
        <f>Table1[[#This Row],[Incentive/Unit]]*Table1[[#This Row],[Estimated Installed Units]]</f>
        <v>130</v>
      </c>
      <c r="W5" s="11">
        <f>Table1[[#This Row],[GHG Emissions/Unit]]*Table1[[#This Row],[Estimated Installed Units]]</f>
        <v>6.9254999999999995</v>
      </c>
    </row>
    <row r="6" spans="1:23">
      <c r="A6" s="14" t="s">
        <v>85</v>
      </c>
      <c r="B6" t="s">
        <v>76</v>
      </c>
      <c r="C6" t="s">
        <v>77</v>
      </c>
      <c r="D6" t="s">
        <v>86</v>
      </c>
      <c r="E6" t="s">
        <v>87</v>
      </c>
      <c r="F6" t="s">
        <v>88</v>
      </c>
      <c r="G6">
        <v>40</v>
      </c>
      <c r="H6">
        <f>VLOOKUP(A6,Table9[#All],3,FALSE)</f>
        <v>4</v>
      </c>
      <c r="I6">
        <v>800</v>
      </c>
      <c r="J6" s="3">
        <f>(Table1[[#This Row],[Baseline Watts]]-Table1[[#This Row],[Proposed Watts]])/1000*Table1[[#This Row],[Annual Hours of Operation]]</f>
        <v>28.799999999999997</v>
      </c>
      <c r="K6" s="4" t="e">
        <f>VLOOKUP(A6,Table9[#All],4,FALSE)+VLOOKUP(A6,Table9[#All],7,FALSE)</f>
        <v>#REF!</v>
      </c>
      <c r="L6" s="4">
        <f>VLOOKUP(A6,Table9[#All],4,FALSE)</f>
        <v>15000</v>
      </c>
      <c r="M6" s="2" t="e">
        <f>(Table1[[#This Row],[Typical Full Cost (CD)]])/(Table1[[#This Row],[Typical Savings/Year (kWh/year)]]*0.1)</f>
        <v>#REF!</v>
      </c>
      <c r="N6" s="2">
        <f>(Table1[[#This Row],[Typical Equipment Cost (CD)]]-Table1[[#This Row],[Incentive/Unit]])/(Table1[[#This Row],[Typical Savings/Year (kWh/year)]]*0.1)</f>
        <v>5207.291666666667</v>
      </c>
      <c r="O6" s="3">
        <f>MIN(VLOOKUP(A6,Table9[#All],4,FALSE)/Table1[[#This Row],[Annual Hours of Operation]],20)</f>
        <v>18.75</v>
      </c>
      <c r="P6" s="3">
        <f>Table1[[#This Row],[Typical Savings/Year (kWh/year)]]*Table1[[#This Row],[EUL]]</f>
        <v>540</v>
      </c>
      <c r="Q6" s="25">
        <f>Table1[[#This Row],[Lifetime Savings]]*Calcs!$B$13</f>
        <v>0.30779999999999996</v>
      </c>
      <c r="R6" s="4">
        <f>ROUND(0.1*Table1[[#This Row],[Typical Savings/Year (kWh/year)]],0)</f>
        <v>3</v>
      </c>
      <c r="S6" s="4">
        <f>Table1[[#This Row],[Incentive/Unit]]/Table1[[#This Row],[GHG Emissions/Unit]]</f>
        <v>9.7465886939571167</v>
      </c>
      <c r="T6" s="3">
        <v>3</v>
      </c>
      <c r="U6" s="11">
        <f>Table1[[#This Row],[Typical Savings/Year (kWh/year)]]*Table1[[#This Row],[Estimated Installed Units]]</f>
        <v>86.399999999999991</v>
      </c>
      <c r="V6" s="4">
        <f>Table1[[#This Row],[Incentive/Unit]]*Table1[[#This Row],[Estimated Installed Units]]</f>
        <v>9</v>
      </c>
      <c r="W6" s="11">
        <f>Table1[[#This Row],[GHG Emissions/Unit]]*Table1[[#This Row],[Estimated Installed Units]]</f>
        <v>0.92339999999999989</v>
      </c>
    </row>
    <row r="7" spans="1:23">
      <c r="A7" s="23" t="s">
        <v>89</v>
      </c>
      <c r="B7" t="s">
        <v>76</v>
      </c>
      <c r="C7" t="s">
        <v>77</v>
      </c>
      <c r="D7" t="s">
        <v>86</v>
      </c>
      <c r="E7" t="s">
        <v>90</v>
      </c>
      <c r="F7" t="s">
        <v>88</v>
      </c>
      <c r="G7">
        <v>60</v>
      </c>
      <c r="H7">
        <f>VLOOKUP(A7,Table9[#All],3,FALSE)</f>
        <v>12</v>
      </c>
      <c r="I7">
        <v>800</v>
      </c>
      <c r="J7" s="3">
        <f>(Table1[[#This Row],[Baseline Watts]]-Table1[[#This Row],[Proposed Watts]])/1000*Table1[[#This Row],[Annual Hours of Operation]]</f>
        <v>38.4</v>
      </c>
      <c r="K7" s="4" t="e">
        <f>VLOOKUP(A7,Table9[#All],4,FALSE)+VLOOKUP(A7,Table9[#All],7,FALSE)</f>
        <v>#REF!</v>
      </c>
      <c r="L7" s="4">
        <f>VLOOKUP(A7,Table9[#All],4,FALSE)</f>
        <v>15000</v>
      </c>
      <c r="M7" s="2" t="e">
        <f>(Table1[[#This Row],[Typical Full Cost (CD)]])/(Table1[[#This Row],[Typical Savings/Year (kWh/year)]]*0.1)</f>
        <v>#REF!</v>
      </c>
      <c r="N7" s="2">
        <f>(Table1[[#This Row],[Typical Equipment Cost (CD)]]-Table1[[#This Row],[Incentive/Unit]])/(Table1[[#This Row],[Typical Savings/Year (kWh/year)]]*0.1)</f>
        <v>3905.2083333333335</v>
      </c>
      <c r="O7" s="3">
        <f>MIN(VLOOKUP(A7,Table9[#All],4,FALSE)/Table1[[#This Row],[Annual Hours of Operation]],20)</f>
        <v>18.75</v>
      </c>
      <c r="P7" s="3">
        <f>Table1[[#This Row],[Typical Savings/Year (kWh/year)]]*Table1[[#This Row],[EUL]]</f>
        <v>720</v>
      </c>
      <c r="Q7" s="25">
        <f>Table1[[#This Row],[Lifetime Savings]]*Calcs!$B$13</f>
        <v>0.41039999999999999</v>
      </c>
      <c r="R7" s="4">
        <f>ROUND(0.1*Table1[[#This Row],[Typical Savings/Year (kWh/year)]],0)</f>
        <v>4</v>
      </c>
      <c r="S7" s="4">
        <f>Table1[[#This Row],[Incentive/Unit]]/Table1[[#This Row],[GHG Emissions/Unit]]</f>
        <v>9.7465886939571149</v>
      </c>
      <c r="T7" s="3">
        <v>3</v>
      </c>
      <c r="U7" s="11">
        <f>Table1[[#This Row],[Typical Savings/Year (kWh/year)]]*Table1[[#This Row],[Estimated Installed Units]]</f>
        <v>115.19999999999999</v>
      </c>
      <c r="V7" s="4">
        <f>Table1[[#This Row],[Incentive/Unit]]*Table1[[#This Row],[Estimated Installed Units]]</f>
        <v>12</v>
      </c>
      <c r="W7" s="11">
        <f>Table1[[#This Row],[GHG Emissions/Unit]]*Table1[[#This Row],[Estimated Installed Units]]</f>
        <v>1.2311999999999999</v>
      </c>
    </row>
    <row r="8" spans="1:23">
      <c r="A8" s="14" t="s">
        <v>91</v>
      </c>
      <c r="B8" t="s">
        <v>76</v>
      </c>
      <c r="C8" t="s">
        <v>77</v>
      </c>
      <c r="D8" t="s">
        <v>92</v>
      </c>
      <c r="E8" t="s">
        <v>93</v>
      </c>
      <c r="F8" t="s">
        <v>94</v>
      </c>
      <c r="G8">
        <v>28</v>
      </c>
      <c r="H8">
        <f>VLOOKUP(A8,Table9[#All],3,FALSE)</f>
        <v>18</v>
      </c>
      <c r="I8">
        <v>3200</v>
      </c>
      <c r="J8" s="3">
        <f>(Table1[[#This Row],[Baseline Watts]]-Table1[[#This Row],[Proposed Watts]])/1000*Table1[[#This Row],[Annual Hours of Operation]]</f>
        <v>32</v>
      </c>
      <c r="K8" s="4" t="e">
        <f>VLOOKUP(A8,Table9[#All],4,FALSE)+VLOOKUP(A8,Table9[#All],7,FALSE)</f>
        <v>#REF!</v>
      </c>
      <c r="L8" s="4">
        <f>VLOOKUP(A8,Table9[#All],4,FALSE)</f>
        <v>50000</v>
      </c>
      <c r="M8" s="2" t="e">
        <f>(Table1[[#This Row],[Typical Full Cost (CD)]])/(Table1[[#This Row],[Typical Savings/Year (kWh/year)]]*0.1)</f>
        <v>#REF!</v>
      </c>
      <c r="N8" s="2">
        <f>(Table1[[#This Row],[Typical Equipment Cost (CD)]]-Table1[[#This Row],[Incentive/Unit]])/(Table1[[#This Row],[Typical Savings/Year (kWh/year)]]*0.1)</f>
        <v>15624.0625</v>
      </c>
      <c r="O8" s="3">
        <f>MIN(VLOOKUP(A8,Table9[#All],4,FALSE)/Table1[[#This Row],[Annual Hours of Operation]],20)</f>
        <v>15.625</v>
      </c>
      <c r="P8" s="3">
        <f>Table1[[#This Row],[Typical Savings/Year (kWh/year)]]*Table1[[#This Row],[EUL]]</f>
        <v>500</v>
      </c>
      <c r="Q8" s="25">
        <f>Table1[[#This Row],[Lifetime Savings]]*Calcs!$B$13</f>
        <v>0.28499999999999998</v>
      </c>
      <c r="R8" s="4">
        <f>ROUND(0.05*Table1[[#This Row],[Typical Savings/Year (kWh/year)]],0)*1.5</f>
        <v>3</v>
      </c>
      <c r="S8" s="4">
        <f>Table1[[#This Row],[Incentive/Unit]]/Table1[[#This Row],[GHG Emissions/Unit]]</f>
        <v>10.526315789473685</v>
      </c>
      <c r="T8" s="3">
        <v>100</v>
      </c>
      <c r="U8" s="11">
        <f>Table1[[#This Row],[Typical Savings/Year (kWh/year)]]*Table1[[#This Row],[Estimated Installed Units]]</f>
        <v>3200</v>
      </c>
      <c r="V8" s="4">
        <f>Table1[[#This Row],[Incentive/Unit]]*Table1[[#This Row],[Estimated Installed Units]]</f>
        <v>300</v>
      </c>
      <c r="W8" s="11">
        <f>Table1[[#This Row],[GHG Emissions/Unit]]*Table1[[#This Row],[Estimated Installed Units]]</f>
        <v>28.499999999999996</v>
      </c>
    </row>
    <row r="9" spans="1:23">
      <c r="A9" s="23" t="s">
        <v>95</v>
      </c>
      <c r="B9" t="s">
        <v>76</v>
      </c>
      <c r="C9" t="s">
        <v>77</v>
      </c>
      <c r="D9" t="s">
        <v>92</v>
      </c>
      <c r="E9" t="s">
        <v>96</v>
      </c>
      <c r="F9" t="s">
        <v>97</v>
      </c>
      <c r="G9" s="1">
        <v>15</v>
      </c>
      <c r="H9">
        <f>VLOOKUP(A9,Table9[#All],3,FALSE)</f>
        <v>9</v>
      </c>
      <c r="I9">
        <v>3200</v>
      </c>
      <c r="J9" s="3">
        <f>(Table1[[#This Row],[Baseline Watts]]-Table1[[#This Row],[Proposed Watts]])/1000*Table1[[#This Row],[Annual Hours of Operation]]</f>
        <v>19.2</v>
      </c>
      <c r="K9" s="4" t="e">
        <f>VLOOKUP(A9,Table9[#All],4,FALSE)+VLOOKUP(A9,Table9[#All],7,FALSE)</f>
        <v>#REF!</v>
      </c>
      <c r="L9" s="4">
        <f>VLOOKUP(A9,Table9[#All],4,FALSE)</f>
        <v>50000</v>
      </c>
      <c r="M9" s="2" t="e">
        <f>(Table1[[#This Row],[Typical Full Cost (CD)]])/(Table1[[#This Row],[Typical Savings/Year (kWh/year)]]*0.1)</f>
        <v>#REF!</v>
      </c>
      <c r="N9" s="2">
        <f>(Table1[[#This Row],[Typical Equipment Cost (CD)]]-Table1[[#This Row],[Incentive/Unit]])/(Table1[[#This Row],[Typical Savings/Year (kWh/year)]]*0.1)</f>
        <v>26040.885416666668</v>
      </c>
      <c r="O9" s="3">
        <f>MIN(VLOOKUP(A9,Table9[#All],4,FALSE)/Table1[[#This Row],[Annual Hours of Operation]],20)</f>
        <v>15.625</v>
      </c>
      <c r="P9" s="3">
        <f>Table1[[#This Row],[Typical Savings/Year (kWh/year)]]*Table1[[#This Row],[EUL]]</f>
        <v>300</v>
      </c>
      <c r="Q9" s="25">
        <f>Table1[[#This Row],[Lifetime Savings]]*Calcs!$B$13</f>
        <v>0.17099999999999999</v>
      </c>
      <c r="R9" s="4">
        <f>ROUND(0.05*Table1[[#This Row],[Typical Savings/Year (kWh/year)]],0)*1.5</f>
        <v>1.5</v>
      </c>
      <c r="S9" s="4">
        <f>Table1[[#This Row],[Incentive/Unit]]/Table1[[#This Row],[GHG Emissions/Unit]]</f>
        <v>8.7719298245614041</v>
      </c>
      <c r="T9" s="3">
        <v>100</v>
      </c>
      <c r="U9" s="11">
        <f>Table1[[#This Row],[Typical Savings/Year (kWh/year)]]*Table1[[#This Row],[Estimated Installed Units]]</f>
        <v>1920</v>
      </c>
      <c r="V9" s="4">
        <f>Table1[[#This Row],[Incentive/Unit]]*Table1[[#This Row],[Estimated Installed Units]]</f>
        <v>150</v>
      </c>
      <c r="W9" s="11">
        <f>Table1[[#This Row],[GHG Emissions/Unit]]*Table1[[#This Row],[Estimated Installed Units]]</f>
        <v>17.099999999999998</v>
      </c>
    </row>
    <row r="10" spans="1:23">
      <c r="A10" s="14" t="s">
        <v>98</v>
      </c>
      <c r="B10" t="s">
        <v>76</v>
      </c>
      <c r="C10" t="s">
        <v>77</v>
      </c>
      <c r="D10" t="s">
        <v>92</v>
      </c>
      <c r="E10" t="s">
        <v>99</v>
      </c>
      <c r="F10" t="s">
        <v>94</v>
      </c>
      <c r="G10">
        <v>28</v>
      </c>
      <c r="H10">
        <f>VLOOKUP(A10,Table9[#All],3,FALSE)</f>
        <v>16</v>
      </c>
      <c r="I10">
        <v>3200</v>
      </c>
      <c r="J10" s="3">
        <f>(Table1[[#This Row],[Baseline Watts]]-Table1[[#This Row],[Proposed Watts]])/1000*Table1[[#This Row],[Annual Hours of Operation]]</f>
        <v>38.4</v>
      </c>
      <c r="K10" s="4" t="e">
        <f>VLOOKUP(A10,Table9[#All],4,FALSE)+VLOOKUP(A10,Table9[#All],7,FALSE)</f>
        <v>#REF!</v>
      </c>
      <c r="L10" s="4">
        <f>VLOOKUP(A10,Table9[#All],4,FALSE)</f>
        <v>50000</v>
      </c>
      <c r="M10" s="2" t="e">
        <f>(Table1[[#This Row],[Typical Full Cost (CD)]])/(Table1[[#This Row],[Typical Savings/Year (kWh/year)]]*0.1)</f>
        <v>#REF!</v>
      </c>
      <c r="N10" s="2">
        <f>(Table1[[#This Row],[Typical Equipment Cost (CD)]]-Table1[[#This Row],[Incentive/Unit]])/(Table1[[#This Row],[Typical Savings/Year (kWh/year)]]*0.1)</f>
        <v>13019.270833333334</v>
      </c>
      <c r="O10" s="3">
        <f>MIN(VLOOKUP(A10,Table9[#All],4,FALSE)/Table1[[#This Row],[Annual Hours of Operation]],20)</f>
        <v>15.625</v>
      </c>
      <c r="P10" s="3">
        <f>Table1[[#This Row],[Typical Savings/Year (kWh/year)]]*Table1[[#This Row],[EUL]]</f>
        <v>600</v>
      </c>
      <c r="Q10" s="25">
        <f>Table1[[#This Row],[Lifetime Savings]]*Calcs!$B$13</f>
        <v>0.34199999999999997</v>
      </c>
      <c r="R10" s="4">
        <f>ROUND(0.05*Table1[[#This Row],[Typical Savings/Year (kWh/year)]],0)*3</f>
        <v>6</v>
      </c>
      <c r="S10" s="4">
        <f>Table1[[#This Row],[Incentive/Unit]]/Table1[[#This Row],[GHG Emissions/Unit]]</f>
        <v>17.543859649122808</v>
      </c>
      <c r="T10" s="3">
        <v>50</v>
      </c>
      <c r="U10" s="11">
        <f>Table1[[#This Row],[Typical Savings/Year (kWh/year)]]*Table1[[#This Row],[Estimated Installed Units]]</f>
        <v>1920</v>
      </c>
      <c r="V10" s="4">
        <f>Table1[[#This Row],[Incentive/Unit]]*Table1[[#This Row],[Estimated Installed Units]]</f>
        <v>300</v>
      </c>
      <c r="W10" s="11">
        <f>Table1[[#This Row],[GHG Emissions/Unit]]*Table1[[#This Row],[Estimated Installed Units]]</f>
        <v>17.099999999999998</v>
      </c>
    </row>
    <row r="11" spans="1:23">
      <c r="A11" s="23" t="s">
        <v>100</v>
      </c>
      <c r="B11" t="s">
        <v>76</v>
      </c>
      <c r="C11" t="s">
        <v>77</v>
      </c>
      <c r="D11" t="s">
        <v>92</v>
      </c>
      <c r="E11" t="s">
        <v>101</v>
      </c>
      <c r="F11" t="s">
        <v>97</v>
      </c>
      <c r="G11" s="1">
        <v>15</v>
      </c>
      <c r="H11">
        <f>VLOOKUP(A11,Table9[#All],3,FALSE)</f>
        <v>8</v>
      </c>
      <c r="I11">
        <v>3200</v>
      </c>
      <c r="J11" s="3">
        <f>(Table1[[#This Row],[Baseline Watts]]-Table1[[#This Row],[Proposed Watts]])/1000*Table1[[#This Row],[Annual Hours of Operation]]</f>
        <v>22.400000000000002</v>
      </c>
      <c r="K11" s="4" t="e">
        <f>VLOOKUP(A11,Table9[#All],4,FALSE)+VLOOKUP(A11,Table9[#All],7,FALSE)</f>
        <v>#REF!</v>
      </c>
      <c r="L11" s="4">
        <f>VLOOKUP(A11,Table9[#All],4,FALSE)</f>
        <v>50000</v>
      </c>
      <c r="M11" s="2" t="e">
        <f>(Table1[[#This Row],[Typical Full Cost (CD)]])/(Table1[[#This Row],[Typical Savings/Year (kWh/year)]]*0.1)</f>
        <v>#REF!</v>
      </c>
      <c r="N11" s="2">
        <f>(Table1[[#This Row],[Typical Equipment Cost (CD)]]-Table1[[#This Row],[Incentive/Unit]])/(Table1[[#This Row],[Typical Savings/Year (kWh/year)]]*0.1)</f>
        <v>22320.089285714283</v>
      </c>
      <c r="O11" s="3">
        <f>MIN(VLOOKUP(A11,Table9[#All],4,FALSE)/Table1[[#This Row],[Annual Hours of Operation]],20)</f>
        <v>15.625</v>
      </c>
      <c r="P11" s="3">
        <f>Table1[[#This Row],[Typical Savings/Year (kWh/year)]]*Table1[[#This Row],[EUL]]</f>
        <v>350.00000000000006</v>
      </c>
      <c r="Q11" s="25">
        <f>Table1[[#This Row],[Lifetime Savings]]*Calcs!$B$13</f>
        <v>0.19950000000000001</v>
      </c>
      <c r="R11" s="4">
        <f>ROUND(0.05*Table1[[#This Row],[Typical Savings/Year (kWh/year)]],0)*3</f>
        <v>3</v>
      </c>
      <c r="S11" s="4">
        <f>Table1[[#This Row],[Incentive/Unit]]/Table1[[#This Row],[GHG Emissions/Unit]]</f>
        <v>15.037593984962406</v>
      </c>
      <c r="T11" s="3">
        <v>50</v>
      </c>
      <c r="U11" s="11">
        <f>Table1[[#This Row],[Typical Savings/Year (kWh/year)]]*Table1[[#This Row],[Estimated Installed Units]]</f>
        <v>1120</v>
      </c>
      <c r="V11" s="4">
        <f>Table1[[#This Row],[Incentive/Unit]]*Table1[[#This Row],[Estimated Installed Units]]</f>
        <v>150</v>
      </c>
      <c r="W11" s="11">
        <f>Table1[[#This Row],[GHG Emissions/Unit]]*Table1[[#This Row],[Estimated Installed Units]]</f>
        <v>9.9750000000000014</v>
      </c>
    </row>
    <row r="12" spans="1:23">
      <c r="A12" s="14" t="s">
        <v>102</v>
      </c>
      <c r="B12" t="s">
        <v>76</v>
      </c>
      <c r="C12" t="s">
        <v>77</v>
      </c>
      <c r="D12" t="s">
        <v>103</v>
      </c>
      <c r="E12" t="s">
        <v>104</v>
      </c>
      <c r="F12" t="s">
        <v>105</v>
      </c>
      <c r="G12">
        <v>183</v>
      </c>
      <c r="H12">
        <f>VLOOKUP(A12,Table9[#All],3,FALSE)</f>
        <v>65</v>
      </c>
      <c r="I12">
        <v>3200</v>
      </c>
      <c r="J12" s="3">
        <f>(Table1[[#This Row],[Baseline Watts]]-Table1[[#This Row],[Proposed Watts]])/1000*Table1[[#This Row],[Annual Hours of Operation]]</f>
        <v>377.59999999999997</v>
      </c>
      <c r="K12" s="4" t="e">
        <f>VLOOKUP(A12,Table9[#All],4,FALSE)+VLOOKUP(A12,Table9[#All],7,FALSE)</f>
        <v>#REF!</v>
      </c>
      <c r="L12" s="4">
        <f>VLOOKUP(A12,Table9[#All],4,FALSE)</f>
        <v>50000</v>
      </c>
      <c r="M12" s="2" t="e">
        <f>(Table1[[#This Row],[Typical Full Cost (CD)]])/(Table1[[#This Row],[Typical Savings/Year (kWh/year)]]*0.1)</f>
        <v>#REF!</v>
      </c>
      <c r="N12" s="2">
        <f>(Table1[[#This Row],[Typical Equipment Cost (CD)]]-Table1[[#This Row],[Incentive/Unit]])/(Table1[[#This Row],[Typical Savings/Year (kWh/year)]]*0.1)</f>
        <v>1323.6493644067798</v>
      </c>
      <c r="O12" s="3">
        <f>MIN(VLOOKUP(A12,Table9[#All],4,FALSE)/Table1[[#This Row],[Annual Hours of Operation]],20)</f>
        <v>15.625</v>
      </c>
      <c r="P12" s="3">
        <f>Table1[[#This Row],[Typical Savings/Year (kWh/year)]]*Table1[[#This Row],[EUL]]</f>
        <v>5899.9999999999991</v>
      </c>
      <c r="Q12" s="25">
        <f>Table1[[#This Row],[Lifetime Savings]]*Calcs!$B$13</f>
        <v>3.3629999999999995</v>
      </c>
      <c r="R12" s="4">
        <f>ROUND(0.05*Table1[[#This Row],[Typical Savings/Year (kWh/year)]],0)</f>
        <v>19</v>
      </c>
      <c r="S12" s="4">
        <f>Table1[[#This Row],[Incentive/Unit]]/Table1[[#This Row],[GHG Emissions/Unit]]</f>
        <v>5.6497175141242941</v>
      </c>
      <c r="T12" s="3">
        <v>1</v>
      </c>
      <c r="U12" s="11">
        <f>Table1[[#This Row],[Typical Savings/Year (kWh/year)]]*Table1[[#This Row],[Estimated Installed Units]]</f>
        <v>377.59999999999997</v>
      </c>
      <c r="V12" s="4">
        <f>Table1[[#This Row],[Incentive/Unit]]*Table1[[#This Row],[Estimated Installed Units]]</f>
        <v>19</v>
      </c>
      <c r="W12" s="11">
        <f>Table1[[#This Row],[GHG Emissions/Unit]]*Table1[[#This Row],[Estimated Installed Units]]</f>
        <v>3.3629999999999995</v>
      </c>
    </row>
    <row r="13" spans="1:23">
      <c r="A13" s="23" t="s">
        <v>106</v>
      </c>
      <c r="B13" t="s">
        <v>76</v>
      </c>
      <c r="C13" t="s">
        <v>77</v>
      </c>
      <c r="D13" t="s">
        <v>103</v>
      </c>
      <c r="E13" t="s">
        <v>107</v>
      </c>
      <c r="F13" t="s">
        <v>108</v>
      </c>
      <c r="G13">
        <v>288</v>
      </c>
      <c r="H13">
        <f>VLOOKUP(A13,Table9[#All],3,FALSE)</f>
        <v>100</v>
      </c>
      <c r="I13">
        <v>3200</v>
      </c>
      <c r="J13" s="3">
        <f>(Table1[[#This Row],[Baseline Watts]]-Table1[[#This Row],[Proposed Watts]])/1000*Table1[[#This Row],[Annual Hours of Operation]]</f>
        <v>601.6</v>
      </c>
      <c r="K13" s="4" t="e">
        <f>VLOOKUP(A13,Table9[#All],4,FALSE)+VLOOKUP(A13,Table9[#All],7,FALSE)</f>
        <v>#REF!</v>
      </c>
      <c r="L13" s="4">
        <f>VLOOKUP(A13,Table9[#All],4,FALSE)</f>
        <v>50000</v>
      </c>
      <c r="M13" s="2" t="e">
        <f>(Table1[[#This Row],[Typical Full Cost (CD)]])/(Table1[[#This Row],[Typical Savings/Year (kWh/year)]]*0.1)</f>
        <v>#REF!</v>
      </c>
      <c r="N13" s="2">
        <f>(Table1[[#This Row],[Typical Equipment Cost (CD)]]-Table1[[#This Row],[Incentive/Unit]])/(Table1[[#This Row],[Typical Savings/Year (kWh/year)]]*0.1)</f>
        <v>830.61835106382978</v>
      </c>
      <c r="O13" s="3">
        <f>MIN(VLOOKUP(A13,Table9[#All],4,FALSE)/Table1[[#This Row],[Annual Hours of Operation]],20)</f>
        <v>15.625</v>
      </c>
      <c r="P13" s="3">
        <f>Table1[[#This Row],[Typical Savings/Year (kWh/year)]]*Table1[[#This Row],[EUL]]</f>
        <v>9400</v>
      </c>
      <c r="Q13" s="25">
        <f>Table1[[#This Row],[Lifetime Savings]]*Calcs!$B$13</f>
        <v>5.3579999999999997</v>
      </c>
      <c r="R13" s="4">
        <f>ROUND(0.05*Table1[[#This Row],[Typical Savings/Year (kWh/year)]],0)</f>
        <v>30</v>
      </c>
      <c r="S13" s="4">
        <f>Table1[[#This Row],[Incentive/Unit]]/Table1[[#This Row],[GHG Emissions/Unit]]</f>
        <v>5.5991041433370663</v>
      </c>
      <c r="T13" s="3">
        <v>2</v>
      </c>
      <c r="U13" s="11">
        <f>Table1[[#This Row],[Typical Savings/Year (kWh/year)]]*Table1[[#This Row],[Estimated Installed Units]]</f>
        <v>1203.2</v>
      </c>
      <c r="V13" s="4">
        <f>Table1[[#This Row],[Incentive/Unit]]*Table1[[#This Row],[Estimated Installed Units]]</f>
        <v>60</v>
      </c>
      <c r="W13" s="11">
        <f>Table1[[#This Row],[GHG Emissions/Unit]]*Table1[[#This Row],[Estimated Installed Units]]</f>
        <v>10.715999999999999</v>
      </c>
    </row>
    <row r="14" spans="1:23">
      <c r="A14" s="14" t="s">
        <v>109</v>
      </c>
      <c r="B14" t="s">
        <v>76</v>
      </c>
      <c r="C14" t="s">
        <v>77</v>
      </c>
      <c r="D14" t="s">
        <v>103</v>
      </c>
      <c r="E14" t="s">
        <v>110</v>
      </c>
      <c r="F14" t="s">
        <v>111</v>
      </c>
      <c r="G14">
        <v>456</v>
      </c>
      <c r="H14">
        <f>VLOOKUP(A14,Table9[#All],3,FALSE)</f>
        <v>144</v>
      </c>
      <c r="I14">
        <v>3200</v>
      </c>
      <c r="J14" s="3">
        <f>(Table1[[#This Row],[Baseline Watts]]-Table1[[#This Row],[Proposed Watts]])/1000*Table1[[#This Row],[Annual Hours of Operation]]</f>
        <v>998.4</v>
      </c>
      <c r="K14" s="4" t="e">
        <f>VLOOKUP(A14,Table9[#All],4,FALSE)+VLOOKUP(A14,Table9[#All],7,FALSE)</f>
        <v>#REF!</v>
      </c>
      <c r="L14" s="4">
        <f>VLOOKUP(A14,Table9[#All],4,FALSE)</f>
        <v>50000</v>
      </c>
      <c r="M14" s="2" t="e">
        <f>(Table1[[#This Row],[Typical Full Cost (CD)]])/(Table1[[#This Row],[Typical Savings/Year (kWh/year)]]*0.1)</f>
        <v>#REF!</v>
      </c>
      <c r="N14" s="2">
        <f>(Table1[[#This Row],[Typical Equipment Cost (CD)]]-Table1[[#This Row],[Incentive/Unit]])/(Table1[[#This Row],[Typical Savings/Year (kWh/year)]]*0.1)</f>
        <v>500.30048076923077</v>
      </c>
      <c r="O14" s="3">
        <f>MIN(VLOOKUP(A14,Table9[#All],4,FALSE)/Table1[[#This Row],[Annual Hours of Operation]],20)</f>
        <v>15.625</v>
      </c>
      <c r="P14" s="3">
        <f>Table1[[#This Row],[Typical Savings/Year (kWh/year)]]*Table1[[#This Row],[EUL]]</f>
        <v>15600</v>
      </c>
      <c r="Q14" s="25">
        <f>Table1[[#This Row],[Lifetime Savings]]*Calcs!$B$13</f>
        <v>8.8919999999999995</v>
      </c>
      <c r="R14" s="4">
        <f>ROUND(0.05*Table1[[#This Row],[Typical Savings/Year (kWh/year)]],0)</f>
        <v>50</v>
      </c>
      <c r="S14" s="4">
        <f>Table1[[#This Row],[Incentive/Unit]]/Table1[[#This Row],[GHG Emissions/Unit]]</f>
        <v>5.6230319388214127</v>
      </c>
      <c r="T14" s="3">
        <v>5</v>
      </c>
      <c r="U14" s="11">
        <f>Table1[[#This Row],[Typical Savings/Year (kWh/year)]]*Table1[[#This Row],[Estimated Installed Units]]</f>
        <v>4992</v>
      </c>
      <c r="V14" s="4">
        <f>Table1[[#This Row],[Incentive/Unit]]*Table1[[#This Row],[Estimated Installed Units]]</f>
        <v>250</v>
      </c>
      <c r="W14" s="11">
        <f>Table1[[#This Row],[GHG Emissions/Unit]]*Table1[[#This Row],[Estimated Installed Units]]</f>
        <v>44.459999999999994</v>
      </c>
    </row>
    <row r="15" spans="1:23">
      <c r="A15" s="23" t="s">
        <v>112</v>
      </c>
      <c r="B15" t="s">
        <v>76</v>
      </c>
      <c r="C15" t="s">
        <v>113</v>
      </c>
      <c r="D15" t="s">
        <v>114</v>
      </c>
      <c r="E15" t="s">
        <v>115</v>
      </c>
      <c r="F15" t="s">
        <v>116</v>
      </c>
      <c r="G15" s="1">
        <v>93</v>
      </c>
      <c r="H15">
        <f>VLOOKUP(A15,Table9[#All],3,FALSE)</f>
        <v>40</v>
      </c>
      <c r="I15">
        <v>3200</v>
      </c>
      <c r="J15" s="3">
        <f>(Table1[[#This Row],[Baseline Watts]]-Table1[[#This Row],[Proposed Watts]])/1000*Table1[[#This Row],[Annual Hours of Operation]]</f>
        <v>169.6</v>
      </c>
      <c r="K15" s="4" t="e">
        <f>VLOOKUP(A15,Table9[#All],4,FALSE)+VLOOKUP(A15,Table9[#All],7,FALSE)</f>
        <v>#REF!</v>
      </c>
      <c r="L15" s="4">
        <f>VLOOKUP(A15,Table9[#All],4,FALSE)</f>
        <v>50000</v>
      </c>
      <c r="M15" s="2" t="e">
        <f>(Table1[[#This Row],[Typical Full Cost (CD)]])/(Table1[[#This Row],[Typical Savings/Year (kWh/year)]]*0.1)</f>
        <v>#REF!</v>
      </c>
      <c r="N15" s="2">
        <f>(Table1[[#This Row],[Typical Equipment Cost (CD)]]-Table1[[#This Row],[Incentive/Unit]])/(Table1[[#This Row],[Typical Savings/Year (kWh/year)]]*0.1)</f>
        <v>2945.7547169811319</v>
      </c>
      <c r="O15" s="3">
        <f>MIN(VLOOKUP(A15,Table9[#All],4,FALSE)/Table1[[#This Row],[Annual Hours of Operation]],20)</f>
        <v>15.625</v>
      </c>
      <c r="P15" s="3">
        <f>Table1[[#This Row],[Typical Savings/Year (kWh/year)]]*Table1[[#This Row],[EUL]]</f>
        <v>2650</v>
      </c>
      <c r="Q15" s="25">
        <f>Table1[[#This Row],[Lifetime Savings]]*Calcs!$B$13</f>
        <v>1.5105</v>
      </c>
      <c r="R15" s="4">
        <f>ROUND(0.05*Table1[[#This Row],[Typical Savings/Year (kWh/year)]],0)*5</f>
        <v>40</v>
      </c>
      <c r="S15" s="4">
        <f>Table1[[#This Row],[Incentive/Unit]]/Table1[[#This Row],[GHG Emissions/Unit]]</f>
        <v>26.481297583581597</v>
      </c>
      <c r="T15" s="3">
        <v>2</v>
      </c>
      <c r="U15" s="11">
        <f>Table1[[#This Row],[Typical Savings/Year (kWh/year)]]*Table1[[#This Row],[Estimated Installed Units]]</f>
        <v>339.2</v>
      </c>
      <c r="V15" s="4">
        <f>Table1[[#This Row],[Incentive/Unit]]*Table1[[#This Row],[Estimated Installed Units]]</f>
        <v>80</v>
      </c>
      <c r="W15" s="11">
        <f>Table1[[#This Row],[GHG Emissions/Unit]]*Table1[[#This Row],[Estimated Installed Units]]</f>
        <v>3.0209999999999999</v>
      </c>
    </row>
    <row r="16" spans="1:23">
      <c r="A16" s="14" t="s">
        <v>117</v>
      </c>
      <c r="B16" t="s">
        <v>76</v>
      </c>
      <c r="C16" t="s">
        <v>113</v>
      </c>
      <c r="D16" t="s">
        <v>114</v>
      </c>
      <c r="E16" t="s">
        <v>118</v>
      </c>
      <c r="F16" t="s">
        <v>116</v>
      </c>
      <c r="G16" s="1">
        <v>93</v>
      </c>
      <c r="H16">
        <v>20</v>
      </c>
      <c r="I16">
        <v>3200</v>
      </c>
      <c r="J16" s="3">
        <f>(Table1[[#This Row],[Baseline Watts]]-Table1[[#This Row],[Proposed Watts]])/1000*Table1[[#This Row],[Annual Hours of Operation]]</f>
        <v>233.6</v>
      </c>
      <c r="K16" s="4" t="e">
        <f>VLOOKUP(A16,Table9[#All],4,FALSE)+VLOOKUP(A16,Table9[#All],7,FALSE)</f>
        <v>#REF!</v>
      </c>
      <c r="L16" s="4">
        <f>VLOOKUP(A16,Table9[#All],4,FALSE)</f>
        <v>50000</v>
      </c>
      <c r="M16" s="2" t="e">
        <f>(Table1[[#This Row],[Typical Full Cost (CD)]])/(Table1[[#This Row],[Typical Savings/Year (kWh/year)]]*0.1)</f>
        <v>#REF!</v>
      </c>
      <c r="N16" s="2">
        <f>(Table1[[#This Row],[Typical Equipment Cost (CD)]]-Table1[[#This Row],[Incentive/Unit]])/(Table1[[#This Row],[Typical Savings/Year (kWh/year)]]*0.1)</f>
        <v>2137.8424657534247</v>
      </c>
      <c r="O16" s="3">
        <f>MIN(VLOOKUP(A16,Table9[#All],4,FALSE)/Table1[[#This Row],[Annual Hours of Operation]],20)</f>
        <v>15.625</v>
      </c>
      <c r="P16" s="3">
        <f>Table1[[#This Row],[Typical Savings/Year (kWh/year)]]*Table1[[#This Row],[EUL]]</f>
        <v>3650</v>
      </c>
      <c r="Q16" s="25">
        <f>Table1[[#This Row],[Lifetime Savings]]*Calcs!$B$13</f>
        <v>2.0804999999999998</v>
      </c>
      <c r="R16" s="4">
        <f>ROUND(0.05*Table1[[#This Row],[Typical Savings/Year (kWh/year)]],0)*5</f>
        <v>60</v>
      </c>
      <c r="S16" s="4">
        <f>Table1[[#This Row],[Incentive/Unit]]/Table1[[#This Row],[GHG Emissions/Unit]]</f>
        <v>28.839221341023794</v>
      </c>
      <c r="T16" s="3">
        <v>1</v>
      </c>
      <c r="U16" s="11">
        <f>Table1[[#This Row],[Typical Savings/Year (kWh/year)]]*Table1[[#This Row],[Estimated Installed Units]]</f>
        <v>233.6</v>
      </c>
      <c r="V16" s="4">
        <f>Table1[[#This Row],[Incentive/Unit]]*Table1[[#This Row],[Estimated Installed Units]]</f>
        <v>60</v>
      </c>
      <c r="W16" s="11">
        <f>Table1[[#This Row],[GHG Emissions/Unit]]*Table1[[#This Row],[Estimated Installed Units]]</f>
        <v>2.0804999999999998</v>
      </c>
    </row>
    <row r="17" spans="1:23">
      <c r="A17" s="23" t="s">
        <v>119</v>
      </c>
      <c r="B17" t="s">
        <v>76</v>
      </c>
      <c r="C17" t="s">
        <v>113</v>
      </c>
      <c r="D17" t="s">
        <v>114</v>
      </c>
      <c r="E17" t="s">
        <v>120</v>
      </c>
      <c r="F17" t="s">
        <v>121</v>
      </c>
      <c r="G17" s="1">
        <v>45</v>
      </c>
      <c r="H17">
        <f>VLOOKUP(A17,Table9[#All],3,FALSE)</f>
        <v>20</v>
      </c>
      <c r="I17">
        <v>3200</v>
      </c>
      <c r="J17" s="3">
        <f>(Table1[[#This Row],[Baseline Watts]]-Table1[[#This Row],[Proposed Watts]])/1000*Table1[[#This Row],[Annual Hours of Operation]]</f>
        <v>80</v>
      </c>
      <c r="K17" s="4" t="e">
        <f>VLOOKUP(A17,Table9[#All],4,FALSE)+VLOOKUP(A17,Table9[#All],7,FALSE)</f>
        <v>#REF!</v>
      </c>
      <c r="L17" s="4">
        <f>VLOOKUP(A17,Table9[#All],4,FALSE)</f>
        <v>50000</v>
      </c>
      <c r="M17" s="2" t="e">
        <f>(Table1[[#This Row],[Typical Full Cost (CD)]])/(Table1[[#This Row],[Typical Savings/Year (kWh/year)]]*0.1)</f>
        <v>#REF!</v>
      </c>
      <c r="N17" s="2">
        <f>(Table1[[#This Row],[Typical Equipment Cost (CD)]]-Table1[[#This Row],[Incentive/Unit]])/(Table1[[#This Row],[Typical Savings/Year (kWh/year)]]*0.1)</f>
        <v>6247.5</v>
      </c>
      <c r="O17" s="3">
        <f>MIN(VLOOKUP(A17,Table9[#All],4,FALSE)/Table1[[#This Row],[Annual Hours of Operation]],20)</f>
        <v>15.625</v>
      </c>
      <c r="P17" s="3">
        <f>Table1[[#This Row],[Typical Savings/Year (kWh/year)]]*Table1[[#This Row],[EUL]]</f>
        <v>1250</v>
      </c>
      <c r="Q17" s="25">
        <f>Table1[[#This Row],[Lifetime Savings]]*Calcs!$B$13</f>
        <v>0.71250000000000002</v>
      </c>
      <c r="R17" s="4">
        <f>ROUND(0.05*Table1[[#This Row],[Typical Savings/Year (kWh/year)]],0)*5</f>
        <v>20</v>
      </c>
      <c r="S17" s="4">
        <f>Table1[[#This Row],[Incentive/Unit]]/Table1[[#This Row],[GHG Emissions/Unit]]</f>
        <v>28.07017543859649</v>
      </c>
      <c r="T17" s="3">
        <v>2</v>
      </c>
      <c r="U17" s="11">
        <f>Table1[[#This Row],[Typical Savings/Year (kWh/year)]]*Table1[[#This Row],[Estimated Installed Units]]</f>
        <v>160</v>
      </c>
      <c r="V17" s="4">
        <f>Table1[[#This Row],[Incentive/Unit]]*Table1[[#This Row],[Estimated Installed Units]]</f>
        <v>40</v>
      </c>
      <c r="W17" s="11">
        <f>Table1[[#This Row],[GHG Emissions/Unit]]*Table1[[#This Row],[Estimated Installed Units]]</f>
        <v>1.425</v>
      </c>
    </row>
    <row r="18" spans="1:23">
      <c r="A18" s="14" t="s">
        <v>122</v>
      </c>
      <c r="B18" t="s">
        <v>76</v>
      </c>
      <c r="C18" t="s">
        <v>113</v>
      </c>
      <c r="D18" t="s">
        <v>114</v>
      </c>
      <c r="E18" t="s">
        <v>123</v>
      </c>
      <c r="F18" t="s">
        <v>121</v>
      </c>
      <c r="G18" s="1">
        <v>45</v>
      </c>
      <c r="H18">
        <v>10</v>
      </c>
      <c r="I18">
        <v>3200</v>
      </c>
      <c r="J18" s="3">
        <f>(Table1[[#This Row],[Baseline Watts]]-Table1[[#This Row],[Proposed Watts]])/1000*Table1[[#This Row],[Annual Hours of Operation]]</f>
        <v>112.00000000000001</v>
      </c>
      <c r="K18" s="4" t="e">
        <f>VLOOKUP(A18,Table9[#All],4,FALSE)+VLOOKUP(A18,Table9[#All],7,FALSE)</f>
        <v>#REF!</v>
      </c>
      <c r="L18" s="4">
        <f>VLOOKUP(A18,Table9[#All],4,FALSE)</f>
        <v>50000</v>
      </c>
      <c r="M18" s="2" t="e">
        <f>(Table1[[#This Row],[Typical Full Cost (CD)]])/(Table1[[#This Row],[Typical Savings/Year (kWh/year)]]*0.1)</f>
        <v>#REF!</v>
      </c>
      <c r="N18" s="2">
        <f>(Table1[[#This Row],[Typical Equipment Cost (CD)]]-Table1[[#This Row],[Incentive/Unit]])/(Table1[[#This Row],[Typical Savings/Year (kWh/year)]]*0.1)</f>
        <v>4461.6071428571413</v>
      </c>
      <c r="O18" s="3">
        <f>MIN(VLOOKUP(A18,Table9[#All],4,FALSE)/Table1[[#This Row],[Annual Hours of Operation]],20)</f>
        <v>15.625</v>
      </c>
      <c r="P18" s="3">
        <f>Table1[[#This Row],[Typical Savings/Year (kWh/year)]]*Table1[[#This Row],[EUL]]</f>
        <v>1750.0000000000002</v>
      </c>
      <c r="Q18" s="25">
        <f>Table1[[#This Row],[Lifetime Savings]]*Calcs!$B$13</f>
        <v>0.99750000000000005</v>
      </c>
      <c r="R18" s="4">
        <f>ROUND(0.05*Table1[[#This Row],[Typical Savings/Year (kWh/year)]],0)*5</f>
        <v>30</v>
      </c>
      <c r="S18" s="4">
        <f>Table1[[#This Row],[Incentive/Unit]]/Table1[[#This Row],[GHG Emissions/Unit]]</f>
        <v>30.075187969924812</v>
      </c>
      <c r="T18" s="3">
        <v>1</v>
      </c>
      <c r="U18" s="11">
        <f>Table1[[#This Row],[Typical Savings/Year (kWh/year)]]*Table1[[#This Row],[Estimated Installed Units]]</f>
        <v>112.00000000000001</v>
      </c>
      <c r="V18" s="4">
        <f>Table1[[#This Row],[Incentive/Unit]]*Table1[[#This Row],[Estimated Installed Units]]</f>
        <v>30</v>
      </c>
      <c r="W18" s="11">
        <f>Table1[[#This Row],[GHG Emissions/Unit]]*Table1[[#This Row],[Estimated Installed Units]]</f>
        <v>0.99750000000000005</v>
      </c>
    </row>
    <row r="19" spans="1:23">
      <c r="A19" s="23" t="s">
        <v>124</v>
      </c>
      <c r="B19" t="s">
        <v>76</v>
      </c>
      <c r="C19" t="s">
        <v>113</v>
      </c>
      <c r="D19" t="s">
        <v>114</v>
      </c>
      <c r="E19" t="s">
        <v>125</v>
      </c>
      <c r="F19" t="s">
        <v>121</v>
      </c>
      <c r="G19" s="1">
        <v>59</v>
      </c>
      <c r="H19">
        <f>VLOOKUP(A19,Table9[#All],3,FALSE)</f>
        <v>20</v>
      </c>
      <c r="I19">
        <v>3200</v>
      </c>
      <c r="J19" s="3">
        <f>(Table1[[#This Row],[Baseline Watts]]-Table1[[#This Row],[Proposed Watts]])/1000*Table1[[#This Row],[Annual Hours of Operation]]</f>
        <v>124.8</v>
      </c>
      <c r="K19" s="4" t="e">
        <f>VLOOKUP(A19,Table9[#All],4,FALSE)+VLOOKUP(A19,Table9[#All],7,FALSE)</f>
        <v>#REF!</v>
      </c>
      <c r="L19" s="4">
        <f>VLOOKUP(A19,Table9[#All],4,FALSE)</f>
        <v>50000</v>
      </c>
      <c r="M19" s="2" t="e">
        <f>(Table1[[#This Row],[Typical Full Cost (CD)]])/(Table1[[#This Row],[Typical Savings/Year (kWh/year)]]*0.1)</f>
        <v>#REF!</v>
      </c>
      <c r="N19" s="2">
        <f>(Table1[[#This Row],[Typical Equipment Cost (CD)]]-Table1[[#This Row],[Incentive/Unit]])/(Table1[[#This Row],[Typical Savings/Year (kWh/year)]]*0.1)</f>
        <v>4004.0064102564102</v>
      </c>
      <c r="O19" s="3">
        <f>MIN(VLOOKUP(A19,Table9[#All],4,FALSE)/Table1[[#This Row],[Annual Hours of Operation]],20)</f>
        <v>15.625</v>
      </c>
      <c r="P19" s="3">
        <f>Table1[[#This Row],[Typical Savings/Year (kWh/year)]]*Table1[[#This Row],[EUL]]</f>
        <v>1950</v>
      </c>
      <c r="Q19" s="25">
        <f>Table1[[#This Row],[Lifetime Savings]]*Calcs!$B$13</f>
        <v>1.1114999999999999</v>
      </c>
      <c r="R19" s="4">
        <f>ROUND(0.05*Table1[[#This Row],[Typical Savings/Year (kWh/year)]],0)*5</f>
        <v>30</v>
      </c>
      <c r="S19" s="4">
        <f>Table1[[#This Row],[Incentive/Unit]]/Table1[[#This Row],[GHG Emissions/Unit]]</f>
        <v>26.990553306342782</v>
      </c>
      <c r="T19" s="3">
        <v>1</v>
      </c>
      <c r="U19" s="11">
        <f>Table1[[#This Row],[Typical Savings/Year (kWh/year)]]*Table1[[#This Row],[Estimated Installed Units]]</f>
        <v>124.8</v>
      </c>
      <c r="V19" s="4">
        <f>Table1[[#This Row],[Incentive/Unit]]*Table1[[#This Row],[Estimated Installed Units]]</f>
        <v>30</v>
      </c>
      <c r="W19" s="11">
        <f>Table1[[#This Row],[GHG Emissions/Unit]]*Table1[[#This Row],[Estimated Installed Units]]</f>
        <v>1.1114999999999999</v>
      </c>
    </row>
    <row r="20" spans="1:23">
      <c r="A20" s="14" t="s">
        <v>126</v>
      </c>
      <c r="B20" t="s">
        <v>76</v>
      </c>
      <c r="C20" t="s">
        <v>113</v>
      </c>
      <c r="D20" t="s">
        <v>127</v>
      </c>
      <c r="E20" t="s">
        <v>128</v>
      </c>
      <c r="F20" t="s">
        <v>105</v>
      </c>
      <c r="G20">
        <v>183</v>
      </c>
      <c r="H20">
        <f>VLOOKUP(A20,Table9[#All],3,FALSE)</f>
        <v>65</v>
      </c>
      <c r="I20">
        <v>3200</v>
      </c>
      <c r="J20" s="3">
        <f>(Table1[[#This Row],[Baseline Watts]]-Table1[[#This Row],[Proposed Watts]])/1000*Table1[[#This Row],[Annual Hours of Operation]]</f>
        <v>377.59999999999997</v>
      </c>
      <c r="K20" s="4" t="e">
        <f>VLOOKUP(A20,Table9[#All],4,FALSE)+VLOOKUP(A20,Table9[#All],7,FALSE)</f>
        <v>#REF!</v>
      </c>
      <c r="L20" s="4">
        <f>VLOOKUP(A20,Table9[#All],4,FALSE)</f>
        <v>50000</v>
      </c>
      <c r="M20" s="2" t="e">
        <f>(Table1[[#This Row],[Typical Full Cost (CD)]])/(Table1[[#This Row],[Typical Savings/Year (kWh/year)]]*0.1)</f>
        <v>#REF!</v>
      </c>
      <c r="N20" s="2">
        <f>(Table1[[#This Row],[Typical Equipment Cost (CD)]]-Table1[[#This Row],[Incentive/Unit]])/(Table1[[#This Row],[Typical Savings/Year (kWh/year)]]*0.1)</f>
        <v>1322.6430084745764</v>
      </c>
      <c r="O20" s="3">
        <f>MIN(VLOOKUP(A20,Table9[#All],4,FALSE)/Table1[[#This Row],[Annual Hours of Operation]],20)</f>
        <v>15.625</v>
      </c>
      <c r="P20" s="3">
        <f>Table1[[#This Row],[Typical Savings/Year (kWh/year)]]*Table1[[#This Row],[EUL]]</f>
        <v>5899.9999999999991</v>
      </c>
      <c r="Q20" s="25">
        <f>Table1[[#This Row],[Lifetime Savings]]*Calcs!$B$13</f>
        <v>3.3629999999999995</v>
      </c>
      <c r="R20" s="4">
        <f>ROUND(0.05*Table1[[#This Row],[Typical Savings/Year (kWh/year)]],0)*3</f>
        <v>57</v>
      </c>
      <c r="S20" s="4">
        <f>Table1[[#This Row],[Incentive/Unit]]/Table1[[#This Row],[GHG Emissions/Unit]]</f>
        <v>16.949152542372882</v>
      </c>
      <c r="T20" s="3">
        <v>1</v>
      </c>
      <c r="U20" s="11">
        <f>Table1[[#This Row],[Typical Savings/Year (kWh/year)]]*Table1[[#This Row],[Estimated Installed Units]]</f>
        <v>377.59999999999997</v>
      </c>
      <c r="V20" s="4">
        <f>Table1[[#This Row],[Incentive/Unit]]*Table1[[#This Row],[Estimated Installed Units]]</f>
        <v>57</v>
      </c>
      <c r="W20" s="11">
        <f>Table1[[#This Row],[GHG Emissions/Unit]]*Table1[[#This Row],[Estimated Installed Units]]</f>
        <v>3.3629999999999995</v>
      </c>
    </row>
    <row r="21" spans="1:23">
      <c r="A21" s="23" t="s">
        <v>129</v>
      </c>
      <c r="B21" t="s">
        <v>76</v>
      </c>
      <c r="C21" t="s">
        <v>113</v>
      </c>
      <c r="D21" t="s">
        <v>127</v>
      </c>
      <c r="E21" t="s">
        <v>130</v>
      </c>
      <c r="F21" t="s">
        <v>108</v>
      </c>
      <c r="G21">
        <v>288</v>
      </c>
      <c r="H21">
        <f>VLOOKUP(A21,Table9[#All],3,FALSE)</f>
        <v>100</v>
      </c>
      <c r="I21">
        <v>3200</v>
      </c>
      <c r="J21" s="3">
        <f>(Table1[[#This Row],[Baseline Watts]]-Table1[[#This Row],[Proposed Watts]])/1000*Table1[[#This Row],[Annual Hours of Operation]]</f>
        <v>601.6</v>
      </c>
      <c r="K21" s="4" t="e">
        <f>VLOOKUP(A21,Table9[#All],4,FALSE)+VLOOKUP(A21,Table9[#All],7,FALSE)</f>
        <v>#REF!</v>
      </c>
      <c r="L21" s="4">
        <f>VLOOKUP(A21,Table9[#All],4,FALSE)</f>
        <v>50000</v>
      </c>
      <c r="M21" s="2" t="e">
        <f>(Table1[[#This Row],[Typical Full Cost (CD)]])/(Table1[[#This Row],[Typical Savings/Year (kWh/year)]]*0.1)</f>
        <v>#REF!</v>
      </c>
      <c r="N21" s="2">
        <f>(Table1[[#This Row],[Typical Equipment Cost (CD)]]-Table1[[#This Row],[Incentive/Unit]])/(Table1[[#This Row],[Typical Savings/Year (kWh/year)]]*0.1)</f>
        <v>829.62101063829778</v>
      </c>
      <c r="O21" s="3">
        <f>MIN(VLOOKUP(A21,Table9[#All],4,FALSE)/Table1[[#This Row],[Annual Hours of Operation]],20)</f>
        <v>15.625</v>
      </c>
      <c r="P21" s="3">
        <f>Table1[[#This Row],[Typical Savings/Year (kWh/year)]]*Table1[[#This Row],[EUL]]</f>
        <v>9400</v>
      </c>
      <c r="Q21" s="25">
        <f>Table1[[#This Row],[Lifetime Savings]]*Calcs!$B$13</f>
        <v>5.3579999999999997</v>
      </c>
      <c r="R21" s="4">
        <f>ROUND(0.05*Table1[[#This Row],[Typical Savings/Year (kWh/year)]],0)*3</f>
        <v>90</v>
      </c>
      <c r="S21" s="4">
        <f>Table1[[#This Row],[Incentive/Unit]]/Table1[[#This Row],[GHG Emissions/Unit]]</f>
        <v>16.7973124300112</v>
      </c>
      <c r="T21" s="3">
        <v>1</v>
      </c>
      <c r="U21" s="11">
        <f>Table1[[#This Row],[Typical Savings/Year (kWh/year)]]*Table1[[#This Row],[Estimated Installed Units]]</f>
        <v>601.6</v>
      </c>
      <c r="V21" s="4">
        <f>Table1[[#This Row],[Incentive/Unit]]*Table1[[#This Row],[Estimated Installed Units]]</f>
        <v>90</v>
      </c>
      <c r="W21" s="11">
        <f>Table1[[#This Row],[GHG Emissions/Unit]]*Table1[[#This Row],[Estimated Installed Units]]</f>
        <v>5.3579999999999997</v>
      </c>
    </row>
    <row r="22" spans="1:23">
      <c r="A22" s="14" t="s">
        <v>131</v>
      </c>
      <c r="B22" t="s">
        <v>76</v>
      </c>
      <c r="C22" t="s">
        <v>113</v>
      </c>
      <c r="D22" t="s">
        <v>127</v>
      </c>
      <c r="E22" t="s">
        <v>132</v>
      </c>
      <c r="F22" t="s">
        <v>111</v>
      </c>
      <c r="G22">
        <v>456</v>
      </c>
      <c r="H22">
        <f>VLOOKUP(A22,Table9[#All],3,FALSE)</f>
        <v>144</v>
      </c>
      <c r="I22">
        <v>3200</v>
      </c>
      <c r="J22" s="3">
        <f>(Table1[[#This Row],[Baseline Watts]]-Table1[[#This Row],[Proposed Watts]])/1000*Table1[[#This Row],[Annual Hours of Operation]]</f>
        <v>998.4</v>
      </c>
      <c r="K22" s="4" t="e">
        <f>VLOOKUP(A22,Table9[#All],4,FALSE)+VLOOKUP(A22,Table9[#All],7,FALSE)</f>
        <v>#REF!</v>
      </c>
      <c r="L22" s="4">
        <f>VLOOKUP(A22,Table9[#All],4,FALSE)</f>
        <v>50000</v>
      </c>
      <c r="M22" s="2" t="e">
        <f>(Table1[[#This Row],[Typical Full Cost (CD)]])/(Table1[[#This Row],[Typical Savings/Year (kWh/year)]]*0.1)</f>
        <v>#REF!</v>
      </c>
      <c r="N22" s="2">
        <f>(Table1[[#This Row],[Typical Equipment Cost (CD)]]-Table1[[#This Row],[Incentive/Unit]])/(Table1[[#This Row],[Typical Savings/Year (kWh/year)]]*0.1)</f>
        <v>499.29887820512818</v>
      </c>
      <c r="O22" s="3">
        <f>MIN(VLOOKUP(A22,Table9[#All],4,FALSE)/Table1[[#This Row],[Annual Hours of Operation]],20)</f>
        <v>15.625</v>
      </c>
      <c r="P22" s="3">
        <f>Table1[[#This Row],[Typical Savings/Year (kWh/year)]]*Table1[[#This Row],[EUL]]</f>
        <v>15600</v>
      </c>
      <c r="Q22" s="25">
        <f>Table1[[#This Row],[Lifetime Savings]]*Calcs!$B$13</f>
        <v>8.8919999999999995</v>
      </c>
      <c r="R22" s="4">
        <f>ROUND(0.05*Table1[[#This Row],[Typical Savings/Year (kWh/year)]],0)*3</f>
        <v>150</v>
      </c>
      <c r="S22" s="4">
        <f>Table1[[#This Row],[Incentive/Unit]]/Table1[[#This Row],[GHG Emissions/Unit]]</f>
        <v>16.869095816464238</v>
      </c>
      <c r="T22" s="3">
        <v>1</v>
      </c>
      <c r="U22" s="11">
        <f>Table1[[#This Row],[Typical Savings/Year (kWh/year)]]*Table1[[#This Row],[Estimated Installed Units]]</f>
        <v>998.4</v>
      </c>
      <c r="V22" s="4">
        <f>Table1[[#This Row],[Incentive/Unit]]*Table1[[#This Row],[Estimated Installed Units]]</f>
        <v>150</v>
      </c>
      <c r="W22" s="11">
        <f>Table1[[#This Row],[GHG Emissions/Unit]]*Table1[[#This Row],[Estimated Installed Units]]</f>
        <v>8.8919999999999995</v>
      </c>
    </row>
    <row r="23" spans="1:23">
      <c r="A23" s="23" t="s">
        <v>133</v>
      </c>
      <c r="B23" t="s">
        <v>76</v>
      </c>
      <c r="C23" t="s">
        <v>113</v>
      </c>
      <c r="D23" t="s">
        <v>134</v>
      </c>
      <c r="E23" t="s">
        <v>134</v>
      </c>
      <c r="F23" t="s">
        <v>88</v>
      </c>
      <c r="G23">
        <v>40</v>
      </c>
      <c r="H23">
        <f>VLOOKUP(A23,Table9[#All],3,FALSE)</f>
        <v>4</v>
      </c>
      <c r="I23">
        <v>8760</v>
      </c>
      <c r="J23" s="3">
        <f>(Table1[[#This Row],[Baseline Watts]]-Table1[[#This Row],[Proposed Watts]])/1000*Table1[[#This Row],[Annual Hours of Operation]]</f>
        <v>315.35999999999996</v>
      </c>
      <c r="K23" s="4" t="e">
        <f>VLOOKUP(A23,Table9[#All],4,FALSE)+VLOOKUP(A23,Table9[#All],7,FALSE)</f>
        <v>#REF!</v>
      </c>
      <c r="L23" s="4">
        <f>VLOOKUP(A23,Table9[#All],4,FALSE)</f>
        <v>43800</v>
      </c>
      <c r="M23" s="2" t="e">
        <f>(Table1[[#This Row],[Typical Full Cost (CD)]])/(Table1[[#This Row],[Typical Savings/Year (kWh/year)]]*0.1)</f>
        <v>#REF!</v>
      </c>
      <c r="N23" s="2">
        <f>(Table1[[#This Row],[Typical Equipment Cost (CD)]]-Table1[[#This Row],[Incentive/Unit]])/(Table1[[#This Row],[Typical Savings/Year (kWh/year)]]*0.1)</f>
        <v>1388.3815322171488</v>
      </c>
      <c r="O23" s="3">
        <f>MIN(VLOOKUP(A23,Table9[#All],4,FALSE)/Table1[[#This Row],[Annual Hours of Operation]],20)</f>
        <v>5</v>
      </c>
      <c r="P23" s="3">
        <f>Table1[[#This Row],[Typical Savings/Year (kWh/year)]]*Table1[[#This Row],[EUL]]</f>
        <v>1576.7999999999997</v>
      </c>
      <c r="Q23" s="25">
        <f>Table1[[#This Row],[Lifetime Savings]]*Calcs!$B$13</f>
        <v>0.8987759999999998</v>
      </c>
      <c r="R23" s="4">
        <f>ROUND(0.05*Table1[[#This Row],[Typical Savings/Year (kWh/year)]],0)</f>
        <v>16</v>
      </c>
      <c r="S23" s="4">
        <f>Table1[[#This Row],[Incentive/Unit]]/Table1[[#This Row],[GHG Emissions/Unit]]</f>
        <v>17.801988482113455</v>
      </c>
      <c r="T23" s="3">
        <v>1</v>
      </c>
      <c r="U23" s="11">
        <f>Table1[[#This Row],[Typical Savings/Year (kWh/year)]]*Table1[[#This Row],[Estimated Installed Units]]</f>
        <v>315.35999999999996</v>
      </c>
      <c r="V23" s="4">
        <f>Table1[[#This Row],[Incentive/Unit]]*Table1[[#This Row],[Estimated Installed Units]]</f>
        <v>16</v>
      </c>
      <c r="W23" s="11">
        <f>Table1[[#This Row],[GHG Emissions/Unit]]*Table1[[#This Row],[Estimated Installed Units]]</f>
        <v>0.8987759999999998</v>
      </c>
    </row>
    <row r="24" spans="1:23">
      <c r="A24" s="14" t="s">
        <v>135</v>
      </c>
      <c r="B24" t="s">
        <v>76</v>
      </c>
      <c r="C24" t="s">
        <v>113</v>
      </c>
      <c r="D24" t="s">
        <v>136</v>
      </c>
      <c r="E24" t="s">
        <v>137</v>
      </c>
      <c r="F24" t="s">
        <v>88</v>
      </c>
      <c r="G24">
        <v>62</v>
      </c>
      <c r="H24">
        <f>VLOOKUP(A24,Table9[#All],3,FALSE)</f>
        <v>10</v>
      </c>
      <c r="I24">
        <v>3200</v>
      </c>
      <c r="J24" s="3">
        <f>(Table1[[#This Row],[Baseline Watts]]-Table1[[#This Row],[Proposed Watts]])/1000*Table1[[#This Row],[Annual Hours of Operation]]</f>
        <v>166.4</v>
      </c>
      <c r="K24" s="4" t="e">
        <f>VLOOKUP(A24,Table9[#All],4,FALSE)+VLOOKUP(A24,Table9[#All],7,FALSE)</f>
        <v>#REF!</v>
      </c>
      <c r="L24" s="4">
        <f>VLOOKUP(A24,Table9[#All],4,FALSE)</f>
        <v>50000</v>
      </c>
      <c r="M24" s="2" t="e">
        <f>(Table1[[#This Row],[Typical Full Cost (CD)]])/(Table1[[#This Row],[Typical Savings/Year (kWh/year)]]*0.1)</f>
        <v>#REF!</v>
      </c>
      <c r="N24" s="2">
        <f>(Table1[[#This Row],[Typical Equipment Cost (CD)]]-Table1[[#This Row],[Incentive/Unit]])/(Table1[[#This Row],[Typical Savings/Year (kWh/year)]]*0.1)</f>
        <v>3004.3269230769229</v>
      </c>
      <c r="O24" s="3">
        <f>MIN(VLOOKUP(A24,Table9[#All],4,FALSE)/Table1[[#This Row],[Annual Hours of Operation]],20)</f>
        <v>15.625</v>
      </c>
      <c r="P24" s="3">
        <f>Table1[[#This Row],[Typical Savings/Year (kWh/year)]]*Table1[[#This Row],[EUL]]</f>
        <v>2600</v>
      </c>
      <c r="Q24" s="25">
        <f>Table1[[#This Row],[Lifetime Savings]]*Calcs!$B$13</f>
        <v>1.482</v>
      </c>
      <c r="R24" s="4">
        <f>ROUND(0.05*Table1[[#This Row],[Typical Savings/Year (kWh/year)]],0)</f>
        <v>8</v>
      </c>
      <c r="S24" s="4">
        <f>Table1[[#This Row],[Incentive/Unit]]/Table1[[#This Row],[GHG Emissions/Unit]]</f>
        <v>5.3981106612685563</v>
      </c>
      <c r="T24" s="3">
        <v>50</v>
      </c>
      <c r="U24" s="11">
        <f>Table1[[#This Row],[Typical Savings/Year (kWh/year)]]*Table1[[#This Row],[Estimated Installed Units]]</f>
        <v>8320</v>
      </c>
      <c r="V24" s="4">
        <f>Table1[[#This Row],[Incentive/Unit]]*Table1[[#This Row],[Estimated Installed Units]]</f>
        <v>400</v>
      </c>
      <c r="W24" s="11">
        <f>Table1[[#This Row],[GHG Emissions/Unit]]*Table1[[#This Row],[Estimated Installed Units]]</f>
        <v>74.099999999999994</v>
      </c>
    </row>
    <row r="25" spans="1:23" ht="15">
      <c r="A25" s="23" t="s">
        <v>138</v>
      </c>
      <c r="B25" t="s">
        <v>76</v>
      </c>
      <c r="C25" t="s">
        <v>113</v>
      </c>
      <c r="D25" t="s">
        <v>136</v>
      </c>
      <c r="E25" t="s">
        <v>139</v>
      </c>
      <c r="F25" t="s">
        <v>88</v>
      </c>
      <c r="G25">
        <v>250</v>
      </c>
      <c r="H25">
        <f>VLOOKUP(A25,Table9[#All],3,FALSE)</f>
        <v>25</v>
      </c>
      <c r="I25">
        <v>3200</v>
      </c>
      <c r="J25" s="3">
        <f>(Table1[[#This Row],[Baseline Watts]]-Table1[[#This Row],[Proposed Watts]])/1000*Table1[[#This Row],[Annual Hours of Operation]]</f>
        <v>720</v>
      </c>
      <c r="K25" s="4" t="e">
        <f>VLOOKUP(A25,Table9[#All],4,FALSE)+VLOOKUP(A25,Table9[#All],7,FALSE)</f>
        <v>#REF!</v>
      </c>
      <c r="L25" s="4">
        <f>VLOOKUP(A25,Table9[#All],4,FALSE)</f>
        <v>50000</v>
      </c>
      <c r="M25" s="2" t="e">
        <f>(Table1[[#This Row],[Typical Full Cost (CD)]])/(Table1[[#This Row],[Typical Savings/Year (kWh/year)]]*0.1)</f>
        <v>#REF!</v>
      </c>
      <c r="N25" s="2">
        <f>(Table1[[#This Row],[Typical Equipment Cost (CD)]]-Table1[[#This Row],[Incentive/Unit]])/(Table1[[#This Row],[Typical Savings/Year (kWh/year)]]*0.1)</f>
        <v>693.94444444444446</v>
      </c>
      <c r="O25" s="3">
        <f>MIN(VLOOKUP(A25,Table9[#All],4,FALSE)/Table1[[#This Row],[Annual Hours of Operation]],20)</f>
        <v>15.625</v>
      </c>
      <c r="P25" s="3">
        <f>Table1[[#This Row],[Typical Savings/Year (kWh/year)]]*Table1[[#This Row],[EUL]]</f>
        <v>11250</v>
      </c>
      <c r="Q25" s="25">
        <f>Table1[[#This Row],[Lifetime Savings]]*Calcs!$B$13</f>
        <v>6.4124999999999996</v>
      </c>
      <c r="R25" s="4">
        <f>ROUND(0.05*Table1[[#This Row],[Typical Savings/Year (kWh/year)]],0)</f>
        <v>36</v>
      </c>
      <c r="S25" s="4">
        <f>Table1[[#This Row],[Incentive/Unit]]/Table1[[#This Row],[GHG Emissions/Unit]]</f>
        <v>5.6140350877192988</v>
      </c>
      <c r="T25" s="3">
        <v>10</v>
      </c>
      <c r="U25" s="11">
        <f>Table1[[#This Row],[Typical Savings/Year (kWh/year)]]*Table1[[#This Row],[Estimated Installed Units]]</f>
        <v>7200</v>
      </c>
      <c r="V25" s="4">
        <f>Table1[[#This Row],[Incentive/Unit]]*Table1[[#This Row],[Estimated Installed Units]]</f>
        <v>360</v>
      </c>
      <c r="W25" s="11">
        <f>Table1[[#This Row],[GHG Emissions/Unit]]*Table1[[#This Row],[Estimated Installed Units]]</f>
        <v>64.125</v>
      </c>
    </row>
    <row r="26" spans="1:23">
      <c r="A26" s="14" t="s">
        <v>140</v>
      </c>
      <c r="B26" t="s">
        <v>76</v>
      </c>
      <c r="C26" t="s">
        <v>141</v>
      </c>
      <c r="D26" t="s">
        <v>142</v>
      </c>
      <c r="E26" t="s">
        <v>115</v>
      </c>
      <c r="F26" t="s">
        <v>116</v>
      </c>
      <c r="G26" s="1">
        <v>93</v>
      </c>
      <c r="H26">
        <f>VLOOKUP(A26,Table9[#All],3,FALSE)</f>
        <v>40</v>
      </c>
      <c r="I26">
        <v>3200</v>
      </c>
      <c r="J26" s="3">
        <f>(Table1[[#This Row],[Baseline Watts]]-Table1[[#This Row],[Proposed Watts]])/1000*Table1[[#This Row],[Annual Hours of Operation]]</f>
        <v>169.6</v>
      </c>
      <c r="K26" s="4" t="e">
        <f>VLOOKUP(A26,Table9[#All],4,FALSE)+VLOOKUP(A26,Table9[#All],7,FALSE)</f>
        <v>#REF!</v>
      </c>
      <c r="L26" s="4">
        <f>VLOOKUP(A26,Table9[#All],4,FALSE)</f>
        <v>50000</v>
      </c>
      <c r="M26" s="2" t="e">
        <f>(Table1[[#This Row],[Typical Full Cost (CD)]])/(Table1[[#This Row],[Typical Savings/Year (kWh/year)]]*0.1)</f>
        <v>#REF!</v>
      </c>
      <c r="N26" s="2">
        <f>(Table1[[#This Row],[Typical Equipment Cost (CD)]]-Table1[[#This Row],[Incentive/Unit]])/(Table1[[#This Row],[Typical Savings/Year (kWh/year)]]*0.1)</f>
        <v>2946.2264150943397</v>
      </c>
      <c r="O26" s="3">
        <f>MIN(VLOOKUP(A26,Table9[#All],4,FALSE)/Table1[[#This Row],[Annual Hours of Operation]],20)</f>
        <v>15.625</v>
      </c>
      <c r="P26" s="3">
        <f>Table1[[#This Row],[Typical Savings/Year (kWh/year)]]*Table1[[#This Row],[EUL]]</f>
        <v>2650</v>
      </c>
      <c r="Q26" s="25">
        <f>Table1[[#This Row],[Lifetime Savings]]*Calcs!$B$13</f>
        <v>1.5105</v>
      </c>
      <c r="R26" s="4">
        <f>ROUND(0.05*Table1[[#This Row],[Typical Savings/Year (kWh/year)]],0)*4</f>
        <v>32</v>
      </c>
      <c r="S26" s="4">
        <f>Table1[[#This Row],[Incentive/Unit]]/Table1[[#This Row],[GHG Emissions/Unit]]</f>
        <v>21.185038066865278</v>
      </c>
      <c r="T26" s="3">
        <v>10</v>
      </c>
      <c r="U26" s="11">
        <f>Table1[[#This Row],[Typical Savings/Year (kWh/year)]]*Table1[[#This Row],[Estimated Installed Units]]</f>
        <v>1696</v>
      </c>
      <c r="V26" s="4">
        <f>Table1[[#This Row],[Incentive/Unit]]*Table1[[#This Row],[Estimated Installed Units]]</f>
        <v>320</v>
      </c>
      <c r="W26" s="11">
        <f>Table1[[#This Row],[GHG Emissions/Unit]]*Table1[[#This Row],[Estimated Installed Units]]</f>
        <v>15.105</v>
      </c>
    </row>
    <row r="27" spans="1:23">
      <c r="A27" s="23" t="s">
        <v>143</v>
      </c>
      <c r="B27" t="s">
        <v>76</v>
      </c>
      <c r="C27" t="s">
        <v>141</v>
      </c>
      <c r="D27" t="s">
        <v>142</v>
      </c>
      <c r="E27" t="s">
        <v>118</v>
      </c>
      <c r="F27" t="s">
        <v>116</v>
      </c>
      <c r="G27" s="1">
        <v>93</v>
      </c>
      <c r="H27">
        <v>20</v>
      </c>
      <c r="I27">
        <v>3200</v>
      </c>
      <c r="J27" s="3">
        <f>(Table1[[#This Row],[Baseline Watts]]-Table1[[#This Row],[Proposed Watts]])/1000*Table1[[#This Row],[Annual Hours of Operation]]</f>
        <v>233.6</v>
      </c>
      <c r="K27" s="4" t="e">
        <f>VLOOKUP(A27,Table9[#All],4,FALSE)+VLOOKUP(A27,Table9[#All],7,FALSE)</f>
        <v>#REF!</v>
      </c>
      <c r="L27" s="4">
        <f>VLOOKUP(A27,Table9[#All],4,FALSE)</f>
        <v>50000</v>
      </c>
      <c r="M27" s="2" t="e">
        <f>(Table1[[#This Row],[Typical Full Cost (CD)]])/(Table1[[#This Row],[Typical Savings/Year (kWh/year)]]*0.1)</f>
        <v>#REF!</v>
      </c>
      <c r="N27" s="2">
        <f>(Table1[[#This Row],[Typical Equipment Cost (CD)]]-Table1[[#This Row],[Incentive/Unit]])/(Table1[[#This Row],[Typical Savings/Year (kWh/year)]]*0.1)</f>
        <v>2138.3561643835619</v>
      </c>
      <c r="O27" s="3">
        <f>MIN(VLOOKUP(A27,Table9[#All],4,FALSE)/Table1[[#This Row],[Annual Hours of Operation]],20)</f>
        <v>15.625</v>
      </c>
      <c r="P27" s="3">
        <f>Table1[[#This Row],[Typical Savings/Year (kWh/year)]]*Table1[[#This Row],[EUL]]</f>
        <v>3650</v>
      </c>
      <c r="Q27" s="25">
        <f>Table1[[#This Row],[Lifetime Savings]]*Calcs!$B$13</f>
        <v>2.0804999999999998</v>
      </c>
      <c r="R27" s="4">
        <f>ROUND(0.05*Table1[[#This Row],[Typical Savings/Year (kWh/year)]],0)*4</f>
        <v>48</v>
      </c>
      <c r="S27" s="4">
        <f>Table1[[#This Row],[Incentive/Unit]]/Table1[[#This Row],[GHG Emissions/Unit]]</f>
        <v>23.071377072819036</v>
      </c>
      <c r="T27" s="3">
        <v>5</v>
      </c>
      <c r="U27" s="11">
        <f>Table1[[#This Row],[Typical Savings/Year (kWh/year)]]*Table1[[#This Row],[Estimated Installed Units]]</f>
        <v>1168</v>
      </c>
      <c r="V27" s="4">
        <f>Table1[[#This Row],[Incentive/Unit]]*Table1[[#This Row],[Estimated Installed Units]]</f>
        <v>240</v>
      </c>
      <c r="W27" s="11">
        <f>Table1[[#This Row],[GHG Emissions/Unit]]*Table1[[#This Row],[Estimated Installed Units]]</f>
        <v>10.4025</v>
      </c>
    </row>
    <row r="28" spans="1:23">
      <c r="A28" s="14" t="s">
        <v>144</v>
      </c>
      <c r="B28" t="s">
        <v>76</v>
      </c>
      <c r="C28" t="s">
        <v>141</v>
      </c>
      <c r="D28" t="s">
        <v>142</v>
      </c>
      <c r="E28" t="s">
        <v>120</v>
      </c>
      <c r="F28" t="s">
        <v>121</v>
      </c>
      <c r="G28" s="1">
        <v>45</v>
      </c>
      <c r="H28">
        <f>VLOOKUP(A28,Table9[#All],3,FALSE)</f>
        <v>20</v>
      </c>
      <c r="I28">
        <v>3200</v>
      </c>
      <c r="J28" s="3">
        <f>(Table1[[#This Row],[Baseline Watts]]-Table1[[#This Row],[Proposed Watts]])/1000*Table1[[#This Row],[Annual Hours of Operation]]</f>
        <v>80</v>
      </c>
      <c r="K28" s="4" t="e">
        <f>VLOOKUP(A28,Table9[#All],4,FALSE)+VLOOKUP(A28,Table9[#All],7,FALSE)</f>
        <v>#REF!</v>
      </c>
      <c r="L28" s="4">
        <f>VLOOKUP(A28,Table9[#All],4,FALSE)</f>
        <v>50000</v>
      </c>
      <c r="M28" s="2" t="e">
        <f>(Table1[[#This Row],[Typical Full Cost (CD)]])/(Table1[[#This Row],[Typical Savings/Year (kWh/year)]]*0.1)</f>
        <v>#REF!</v>
      </c>
      <c r="N28" s="2">
        <f>(Table1[[#This Row],[Typical Equipment Cost (CD)]]-Table1[[#This Row],[Incentive/Unit]])/(Table1[[#This Row],[Typical Savings/Year (kWh/year)]]*0.1)</f>
        <v>6248</v>
      </c>
      <c r="O28" s="3">
        <f>MIN(VLOOKUP(A28,Table9[#All],4,FALSE)/Table1[[#This Row],[Annual Hours of Operation]],20)</f>
        <v>15.625</v>
      </c>
      <c r="P28" s="3">
        <f>Table1[[#This Row],[Typical Savings/Year (kWh/year)]]*Table1[[#This Row],[EUL]]</f>
        <v>1250</v>
      </c>
      <c r="Q28" s="25">
        <f>Table1[[#This Row],[Lifetime Savings]]*Calcs!$B$13</f>
        <v>0.71250000000000002</v>
      </c>
      <c r="R28" s="4">
        <f>ROUND(0.05*Table1[[#This Row],[Typical Savings/Year (kWh/year)]],0)*4</f>
        <v>16</v>
      </c>
      <c r="S28" s="4">
        <f>Table1[[#This Row],[Incentive/Unit]]/Table1[[#This Row],[GHG Emissions/Unit]]</f>
        <v>22.456140350877192</v>
      </c>
      <c r="T28" s="3">
        <v>5</v>
      </c>
      <c r="U28" s="11">
        <f>Table1[[#This Row],[Typical Savings/Year (kWh/year)]]*Table1[[#This Row],[Estimated Installed Units]]</f>
        <v>400</v>
      </c>
      <c r="V28" s="4">
        <f>Table1[[#This Row],[Incentive/Unit]]*Table1[[#This Row],[Estimated Installed Units]]</f>
        <v>80</v>
      </c>
      <c r="W28" s="11">
        <f>Table1[[#This Row],[GHG Emissions/Unit]]*Table1[[#This Row],[Estimated Installed Units]]</f>
        <v>3.5625</v>
      </c>
    </row>
    <row r="29" spans="1:23">
      <c r="A29" s="23" t="s">
        <v>145</v>
      </c>
      <c r="B29" t="s">
        <v>76</v>
      </c>
      <c r="C29" t="s">
        <v>141</v>
      </c>
      <c r="D29" t="s">
        <v>142</v>
      </c>
      <c r="E29" t="s">
        <v>123</v>
      </c>
      <c r="F29" t="s">
        <v>121</v>
      </c>
      <c r="G29" s="1">
        <v>45</v>
      </c>
      <c r="H29">
        <v>10</v>
      </c>
      <c r="I29">
        <v>3200</v>
      </c>
      <c r="J29" s="3">
        <f>(Table1[[#This Row],[Baseline Watts]]-Table1[[#This Row],[Proposed Watts]])/1000*Table1[[#This Row],[Annual Hours of Operation]]</f>
        <v>112.00000000000001</v>
      </c>
      <c r="K29" s="4" t="e">
        <f>VLOOKUP(A29,Table9[#All],4,FALSE)+VLOOKUP(A29,Table9[#All],7,FALSE)</f>
        <v>#REF!</v>
      </c>
      <c r="L29" s="4">
        <f>VLOOKUP(A29,Table9[#All],4,FALSE)</f>
        <v>50000</v>
      </c>
      <c r="M29" s="2" t="e">
        <f>(Table1[[#This Row],[Typical Full Cost (CD)]])/(Table1[[#This Row],[Typical Savings/Year (kWh/year)]]*0.1)</f>
        <v>#REF!</v>
      </c>
      <c r="N29" s="2">
        <f>(Table1[[#This Row],[Typical Equipment Cost (CD)]]-Table1[[#This Row],[Incentive/Unit]])/(Table1[[#This Row],[Typical Savings/Year (kWh/year)]]*0.1)</f>
        <v>4462.142857142856</v>
      </c>
      <c r="O29" s="3">
        <f>MIN(VLOOKUP(A29,Table9[#All],4,FALSE)/Table1[[#This Row],[Annual Hours of Operation]],20)</f>
        <v>15.625</v>
      </c>
      <c r="P29" s="3">
        <f>Table1[[#This Row],[Typical Savings/Year (kWh/year)]]*Table1[[#This Row],[EUL]]</f>
        <v>1750.0000000000002</v>
      </c>
      <c r="Q29" s="25">
        <f>Table1[[#This Row],[Lifetime Savings]]*Calcs!$B$13</f>
        <v>0.99750000000000005</v>
      </c>
      <c r="R29" s="4">
        <f>ROUND(0.05*Table1[[#This Row],[Typical Savings/Year (kWh/year)]],0)*4</f>
        <v>24</v>
      </c>
      <c r="S29" s="4">
        <f>Table1[[#This Row],[Incentive/Unit]]/Table1[[#This Row],[GHG Emissions/Unit]]</f>
        <v>24.060150375939848</v>
      </c>
      <c r="T29" s="3">
        <v>3</v>
      </c>
      <c r="U29" s="11">
        <f>Table1[[#This Row],[Typical Savings/Year (kWh/year)]]*Table1[[#This Row],[Estimated Installed Units]]</f>
        <v>336.00000000000006</v>
      </c>
      <c r="V29" s="4">
        <f>Table1[[#This Row],[Incentive/Unit]]*Table1[[#This Row],[Estimated Installed Units]]</f>
        <v>72</v>
      </c>
      <c r="W29" s="11">
        <f>Table1[[#This Row],[GHG Emissions/Unit]]*Table1[[#This Row],[Estimated Installed Units]]</f>
        <v>2.9925000000000002</v>
      </c>
    </row>
    <row r="30" spans="1:23">
      <c r="A30" s="14" t="s">
        <v>146</v>
      </c>
      <c r="B30" t="s">
        <v>76</v>
      </c>
      <c r="C30" t="s">
        <v>141</v>
      </c>
      <c r="D30" t="s">
        <v>147</v>
      </c>
      <c r="E30" t="s">
        <v>128</v>
      </c>
      <c r="F30" t="s">
        <v>105</v>
      </c>
      <c r="G30">
        <v>183</v>
      </c>
      <c r="H30">
        <f>VLOOKUP(A30,Table9[#All],3,FALSE)</f>
        <v>65</v>
      </c>
      <c r="I30">
        <v>3200</v>
      </c>
      <c r="J30" s="3">
        <f>(Table1[[#This Row],[Baseline Watts]]-Table1[[#This Row],[Proposed Watts]])/1000*Table1[[#This Row],[Annual Hours of Operation]]</f>
        <v>377.59999999999997</v>
      </c>
      <c r="K30" s="4" t="e">
        <f>VLOOKUP(A30,Table9[#All],4,FALSE)+VLOOKUP(A30,Table9[#All],7,FALSE)</f>
        <v>#REF!</v>
      </c>
      <c r="L30" s="4">
        <f>VLOOKUP(A30,Table9[#All],4,FALSE)</f>
        <v>50000</v>
      </c>
      <c r="M30" s="2" t="e">
        <f>(Table1[[#This Row],[Typical Full Cost (CD)]])/(Table1[[#This Row],[Typical Savings/Year (kWh/year)]]*0.1)</f>
        <v>#REF!</v>
      </c>
      <c r="N30" s="2">
        <f>(Table1[[#This Row],[Typical Equipment Cost (CD)]]-Table1[[#This Row],[Incentive/Unit]])/(Table1[[#This Row],[Typical Savings/Year (kWh/year)]]*0.1)</f>
        <v>1323.1461864406781</v>
      </c>
      <c r="O30" s="3">
        <f>MIN(VLOOKUP(A30,Table9[#All],4,FALSE)/Table1[[#This Row],[Annual Hours of Operation]],20)</f>
        <v>15.625</v>
      </c>
      <c r="P30" s="3">
        <f>Table1[[#This Row],[Typical Savings/Year (kWh/year)]]*Table1[[#This Row],[EUL]]</f>
        <v>5899.9999999999991</v>
      </c>
      <c r="Q30" s="25">
        <f>Table1[[#This Row],[Lifetime Savings]]*Calcs!$B$13</f>
        <v>3.3629999999999995</v>
      </c>
      <c r="R30" s="4">
        <f>ROUND(0.05*Table1[[#This Row],[Typical Savings/Year (kWh/year)]],0)*2</f>
        <v>38</v>
      </c>
      <c r="S30" s="4">
        <f>Table1[[#This Row],[Incentive/Unit]]/Table1[[#This Row],[GHG Emissions/Unit]]</f>
        <v>11.299435028248588</v>
      </c>
      <c r="T30" s="3">
        <v>1</v>
      </c>
      <c r="U30" s="11">
        <f>Table1[[#This Row],[Typical Savings/Year (kWh/year)]]*Table1[[#This Row],[Estimated Installed Units]]</f>
        <v>377.59999999999997</v>
      </c>
      <c r="V30" s="4">
        <f>Table1[[#This Row],[Incentive/Unit]]*Table1[[#This Row],[Estimated Installed Units]]</f>
        <v>38</v>
      </c>
      <c r="W30" s="11">
        <f>Table1[[#This Row],[GHG Emissions/Unit]]*Table1[[#This Row],[Estimated Installed Units]]</f>
        <v>3.3629999999999995</v>
      </c>
    </row>
    <row r="31" spans="1:23">
      <c r="A31" s="23" t="s">
        <v>148</v>
      </c>
      <c r="B31" t="s">
        <v>76</v>
      </c>
      <c r="C31" t="s">
        <v>141</v>
      </c>
      <c r="D31" t="s">
        <v>147</v>
      </c>
      <c r="E31" t="s">
        <v>130</v>
      </c>
      <c r="F31" t="s">
        <v>108</v>
      </c>
      <c r="G31">
        <v>288</v>
      </c>
      <c r="H31">
        <f>VLOOKUP(A31,Table9[#All],3,FALSE)</f>
        <v>100</v>
      </c>
      <c r="I31">
        <v>3200</v>
      </c>
      <c r="J31" s="3">
        <f>(Table1[[#This Row],[Baseline Watts]]-Table1[[#This Row],[Proposed Watts]])/1000*Table1[[#This Row],[Annual Hours of Operation]]</f>
        <v>601.6</v>
      </c>
      <c r="K31" s="4" t="e">
        <f>VLOOKUP(A31,Table9[#All],4,FALSE)+VLOOKUP(A31,Table9[#All],7,FALSE)</f>
        <v>#REF!</v>
      </c>
      <c r="L31" s="4">
        <f>VLOOKUP(A31,Table9[#All],4,FALSE)</f>
        <v>50000</v>
      </c>
      <c r="M31" s="2" t="e">
        <f>(Table1[[#This Row],[Typical Full Cost (CD)]])/(Table1[[#This Row],[Typical Savings/Year (kWh/year)]]*0.1)</f>
        <v>#REF!</v>
      </c>
      <c r="N31" s="2">
        <f>(Table1[[#This Row],[Typical Equipment Cost (CD)]]-Table1[[#This Row],[Incentive/Unit]])/(Table1[[#This Row],[Typical Savings/Year (kWh/year)]]*0.1)</f>
        <v>830.11968085106378</v>
      </c>
      <c r="O31" s="3">
        <f>MIN(VLOOKUP(A31,Table9[#All],4,FALSE)/Table1[[#This Row],[Annual Hours of Operation]],20)</f>
        <v>15.625</v>
      </c>
      <c r="P31" s="3">
        <f>Table1[[#This Row],[Typical Savings/Year (kWh/year)]]*Table1[[#This Row],[EUL]]</f>
        <v>9400</v>
      </c>
      <c r="Q31" s="25">
        <f>Table1[[#This Row],[Lifetime Savings]]*Calcs!$B$13</f>
        <v>5.3579999999999997</v>
      </c>
      <c r="R31" s="4">
        <f>ROUND(0.05*Table1[[#This Row],[Typical Savings/Year (kWh/year)]],0)*2</f>
        <v>60</v>
      </c>
      <c r="S31" s="4">
        <f>Table1[[#This Row],[Incentive/Unit]]/Table1[[#This Row],[GHG Emissions/Unit]]</f>
        <v>11.198208286674133</v>
      </c>
      <c r="T31" s="3">
        <v>5</v>
      </c>
      <c r="U31" s="11">
        <f>Table1[[#This Row],[Typical Savings/Year (kWh/year)]]*Table1[[#This Row],[Estimated Installed Units]]</f>
        <v>3008</v>
      </c>
      <c r="V31" s="4">
        <f>Table1[[#This Row],[Incentive/Unit]]*Table1[[#This Row],[Estimated Installed Units]]</f>
        <v>300</v>
      </c>
      <c r="W31" s="11">
        <f>Table1[[#This Row],[GHG Emissions/Unit]]*Table1[[#This Row],[Estimated Installed Units]]</f>
        <v>26.79</v>
      </c>
    </row>
    <row r="32" spans="1:23">
      <c r="A32" s="14" t="s">
        <v>149</v>
      </c>
      <c r="B32" t="s">
        <v>76</v>
      </c>
      <c r="C32" t="s">
        <v>141</v>
      </c>
      <c r="D32" t="s">
        <v>147</v>
      </c>
      <c r="E32" t="s">
        <v>132</v>
      </c>
      <c r="F32" t="s">
        <v>111</v>
      </c>
      <c r="G32">
        <v>456</v>
      </c>
      <c r="H32">
        <f>VLOOKUP(A32,Table9[#All],3,FALSE)</f>
        <v>144</v>
      </c>
      <c r="I32">
        <v>3200</v>
      </c>
      <c r="J32" s="3">
        <f>(Table1[[#This Row],[Baseline Watts]]-Table1[[#This Row],[Proposed Watts]])/1000*Table1[[#This Row],[Annual Hours of Operation]]</f>
        <v>998.4</v>
      </c>
      <c r="K32" s="4" t="e">
        <f>VLOOKUP(A32,Table9[#All],4,FALSE)+VLOOKUP(A32,Table9[#All],7,FALSE)</f>
        <v>#REF!</v>
      </c>
      <c r="L32" s="4">
        <f>VLOOKUP(A32,Table9[#All],4,FALSE)</f>
        <v>50000</v>
      </c>
      <c r="M32" s="2" t="e">
        <f>(Table1[[#This Row],[Typical Full Cost (CD)]])/(Table1[[#This Row],[Typical Savings/Year (kWh/year)]]*0.1)</f>
        <v>#REF!</v>
      </c>
      <c r="N32" s="2">
        <f>(Table1[[#This Row],[Typical Equipment Cost (CD)]]-Table1[[#This Row],[Incentive/Unit]])/(Table1[[#This Row],[Typical Savings/Year (kWh/year)]]*0.1)</f>
        <v>499.79967948717945</v>
      </c>
      <c r="O32" s="3">
        <f>MIN(VLOOKUP(A32,Table9[#All],4,FALSE)/Table1[[#This Row],[Annual Hours of Operation]],20)</f>
        <v>15.625</v>
      </c>
      <c r="P32" s="3">
        <f>Table1[[#This Row],[Typical Savings/Year (kWh/year)]]*Table1[[#This Row],[EUL]]</f>
        <v>15600</v>
      </c>
      <c r="Q32" s="25">
        <f>Table1[[#This Row],[Lifetime Savings]]*Calcs!$B$13</f>
        <v>8.8919999999999995</v>
      </c>
      <c r="R32" s="4">
        <f>ROUND(0.05*Table1[[#This Row],[Typical Savings/Year (kWh/year)]],0)*2</f>
        <v>100</v>
      </c>
      <c r="S32" s="4">
        <f>Table1[[#This Row],[Incentive/Unit]]/Table1[[#This Row],[GHG Emissions/Unit]]</f>
        <v>11.246063877642825</v>
      </c>
      <c r="T32" s="3">
        <v>10</v>
      </c>
      <c r="U32" s="11">
        <f>Table1[[#This Row],[Typical Savings/Year (kWh/year)]]*Table1[[#This Row],[Estimated Installed Units]]</f>
        <v>9984</v>
      </c>
      <c r="V32" s="4">
        <f>Table1[[#This Row],[Incentive/Unit]]*Table1[[#This Row],[Estimated Installed Units]]</f>
        <v>1000</v>
      </c>
      <c r="W32" s="11">
        <f>Table1[[#This Row],[GHG Emissions/Unit]]*Table1[[#This Row],[Estimated Installed Units]]</f>
        <v>88.919999999999987</v>
      </c>
    </row>
    <row r="33" spans="1:23">
      <c r="A33" s="23" t="s">
        <v>150</v>
      </c>
      <c r="B33" t="s">
        <v>76</v>
      </c>
      <c r="C33" t="s">
        <v>151</v>
      </c>
      <c r="D33" t="s">
        <v>152</v>
      </c>
      <c r="E33" t="s">
        <v>153</v>
      </c>
      <c r="F33" t="s">
        <v>94</v>
      </c>
      <c r="G33">
        <v>32</v>
      </c>
      <c r="H33">
        <f>VLOOKUP(A33,Table9[#All],3,FALSE)</f>
        <v>28</v>
      </c>
      <c r="I33">
        <v>3200</v>
      </c>
      <c r="J33" s="3">
        <f>(Table1[[#This Row],[Baseline Watts]]-Table1[[#This Row],[Proposed Watts]])/1000*Table1[[#This Row],[Annual Hours of Operation]]</f>
        <v>12.8</v>
      </c>
      <c r="K33" s="4" t="e">
        <f>VLOOKUP(A33,Table9[#All],4,FALSE)+VLOOKUP(A33,Table9[#All],7,FALSE)</f>
        <v>#REF!</v>
      </c>
      <c r="L33" s="4">
        <f>VLOOKUP(A33,Table9[#All],4,FALSE)</f>
        <v>36000</v>
      </c>
      <c r="M33" s="2" t="e">
        <f>(Table1[[#This Row],[Typical Full Cost (CD)]])/(Table1[[#This Row],[Typical Savings/Year (kWh/year)]]*0.1)</f>
        <v>#REF!</v>
      </c>
      <c r="N33" s="2">
        <f>(Table1[[#This Row],[Typical Equipment Cost (CD)]]-Table1[[#This Row],[Incentive/Unit]])/(Table1[[#This Row],[Typical Savings/Year (kWh/year)]]*0.1)</f>
        <v>28124.218749999993</v>
      </c>
      <c r="O33" s="3">
        <f>MIN(VLOOKUP(A33,Table9[#All],4,FALSE)/Table1[[#This Row],[Annual Hours of Operation]],20)</f>
        <v>11.25</v>
      </c>
      <c r="P33" s="3">
        <f>Table1[[#This Row],[Typical Savings/Year (kWh/year)]]*Table1[[#This Row],[EUL]]</f>
        <v>144</v>
      </c>
      <c r="Q33" s="25">
        <f>Table1[[#This Row],[Lifetime Savings]]*Calcs!$B$13</f>
        <v>8.208E-2</v>
      </c>
      <c r="R33" s="4">
        <f>ROUND(0.05*Table1[[#This Row],[Typical Savings/Year (kWh/year)]],0)</f>
        <v>1</v>
      </c>
      <c r="S33" s="4">
        <f>Table1[[#This Row],[Incentive/Unit]]/Table1[[#This Row],[GHG Emissions/Unit]]</f>
        <v>12.183235867446394</v>
      </c>
      <c r="T33" s="3">
        <v>100</v>
      </c>
      <c r="U33" s="11">
        <f>Table1[[#This Row],[Typical Savings/Year (kWh/year)]]*Table1[[#This Row],[Estimated Installed Units]]</f>
        <v>1280</v>
      </c>
      <c r="V33" s="4">
        <f>Table1[[#This Row],[Incentive/Unit]]*Table1[[#This Row],[Estimated Installed Units]]</f>
        <v>100</v>
      </c>
      <c r="W33" s="11">
        <f>Table1[[#This Row],[GHG Emissions/Unit]]*Table1[[#This Row],[Estimated Installed Units]]</f>
        <v>8.2080000000000002</v>
      </c>
    </row>
    <row r="34" spans="1:23">
      <c r="A34" s="14" t="s">
        <v>154</v>
      </c>
      <c r="B34" t="s">
        <v>76</v>
      </c>
      <c r="C34" t="s">
        <v>151</v>
      </c>
      <c r="D34" t="s">
        <v>152</v>
      </c>
      <c r="E34" t="s">
        <v>155</v>
      </c>
      <c r="F34" t="s">
        <v>156</v>
      </c>
      <c r="G34">
        <v>59</v>
      </c>
      <c r="H34">
        <f>VLOOKUP(A34,Table9[#All],3,FALSE)</f>
        <v>47</v>
      </c>
      <c r="I34">
        <v>3200</v>
      </c>
      <c r="J34" s="3">
        <f>(Table1[[#This Row],[Baseline Watts]]-Table1[[#This Row],[Proposed Watts]])/1000*Table1[[#This Row],[Annual Hours of Operation]]</f>
        <v>38.4</v>
      </c>
      <c r="K34" s="4" t="e">
        <f>VLOOKUP(A34,Table9[#All],4,FALSE)+VLOOKUP(A34,Table9[#All],7,FALSE)</f>
        <v>#REF!</v>
      </c>
      <c r="L34" s="4">
        <f>VLOOKUP(A34,Table9[#All],4,FALSE)</f>
        <v>36000</v>
      </c>
      <c r="M34" s="2" t="e">
        <f>(Table1[[#This Row],[Typical Full Cost (CD)]])/(Table1[[#This Row],[Typical Savings/Year (kWh/year)]]*0.1)</f>
        <v>#REF!</v>
      </c>
      <c r="N34" s="2">
        <f>(Table1[[#This Row],[Typical Equipment Cost (CD)]]-Table1[[#This Row],[Incentive/Unit]])/(Table1[[#This Row],[Typical Savings/Year (kWh/year)]]*0.1)</f>
        <v>9374.4791666666679</v>
      </c>
      <c r="O34" s="3">
        <f>MIN(VLOOKUP(A34,Table9[#All],4,FALSE)/Table1[[#This Row],[Annual Hours of Operation]],20)</f>
        <v>11.25</v>
      </c>
      <c r="P34" s="3">
        <f>Table1[[#This Row],[Typical Savings/Year (kWh/year)]]*Table1[[#This Row],[EUL]]</f>
        <v>432</v>
      </c>
      <c r="Q34" s="25">
        <f>Table1[[#This Row],[Lifetime Savings]]*Calcs!$B$13</f>
        <v>0.24623999999999999</v>
      </c>
      <c r="R34" s="4">
        <f>ROUND(0.05*Table1[[#This Row],[Typical Savings/Year (kWh/year)]],0)</f>
        <v>2</v>
      </c>
      <c r="S34" s="4">
        <f>Table1[[#This Row],[Incentive/Unit]]/Table1[[#This Row],[GHG Emissions/Unit]]</f>
        <v>8.1221572449642636</v>
      </c>
      <c r="T34" s="3">
        <v>50</v>
      </c>
      <c r="U34" s="11">
        <f>Table1[[#This Row],[Typical Savings/Year (kWh/year)]]*Table1[[#This Row],[Estimated Installed Units]]</f>
        <v>1920</v>
      </c>
      <c r="V34" s="4">
        <f>Table1[[#This Row],[Incentive/Unit]]*Table1[[#This Row],[Estimated Installed Units]]</f>
        <v>100</v>
      </c>
      <c r="W34" s="11">
        <f>Table1[[#This Row],[GHG Emissions/Unit]]*Table1[[#This Row],[Estimated Installed Units]]</f>
        <v>12.311999999999999</v>
      </c>
    </row>
    <row r="35" spans="1:23">
      <c r="A35" s="23" t="s">
        <v>157</v>
      </c>
      <c r="B35" t="s">
        <v>76</v>
      </c>
      <c r="C35" t="s">
        <v>158</v>
      </c>
      <c r="D35" t="s">
        <v>159</v>
      </c>
      <c r="E35" t="s">
        <v>160</v>
      </c>
      <c r="F35" t="s">
        <v>108</v>
      </c>
      <c r="G35" s="1">
        <v>288</v>
      </c>
      <c r="H35">
        <f>VLOOKUP(A35,Table9[#All],3,FALSE)</f>
        <v>150</v>
      </c>
      <c r="I35">
        <v>3200</v>
      </c>
      <c r="J35" s="3">
        <f>(Table1[[#This Row],[Baseline Watts]]-Table1[[#This Row],[Proposed Watts]])/1000*Table1[[#This Row],[Annual Hours of Operation]]</f>
        <v>441.6</v>
      </c>
      <c r="K35" s="4" t="e">
        <f>VLOOKUP(A35,Table9[#All],4,FALSE)+VLOOKUP(A35,Table9[#All],7,FALSE)</f>
        <v>#REF!</v>
      </c>
      <c r="L35" s="4">
        <f>VLOOKUP(A35,Table9[#All],4,FALSE)</f>
        <v>100000</v>
      </c>
      <c r="M35" s="2" t="e">
        <f>(Table1[[#This Row],[Typical Full Cost (CD)]])/(Table1[[#This Row],[Typical Savings/Year (kWh/year)]]*0.1)</f>
        <v>#REF!</v>
      </c>
      <c r="N35" s="2">
        <f>(Table1[[#This Row],[Typical Equipment Cost (CD)]]-Table1[[#This Row],[Incentive/Unit]])/(Table1[[#This Row],[Typical Savings/Year (kWh/year)]]*0.1)</f>
        <v>2263.994565217391</v>
      </c>
      <c r="O35" s="3">
        <f>MIN(VLOOKUP(A35,Table9[#All],4,FALSE)/Table1[[#This Row],[Annual Hours of Operation]],20)</f>
        <v>20</v>
      </c>
      <c r="P35" s="3">
        <f>Table1[[#This Row],[Typical Savings/Year (kWh/year)]]*Table1[[#This Row],[EUL]]</f>
        <v>8832</v>
      </c>
      <c r="Q35" s="25">
        <f>Table1[[#This Row],[Lifetime Savings]]*Calcs!$B$13</f>
        <v>5.0342399999999996</v>
      </c>
      <c r="R35" s="4">
        <f>ROUND(0.05*Table1[[#This Row],[Typical Savings/Year (kWh/year)]],0)</f>
        <v>22</v>
      </c>
      <c r="S35" s="4">
        <f>Table1[[#This Row],[Incentive/Unit]]/Table1[[#This Row],[GHG Emissions/Unit]]</f>
        <v>4.3700737350622934</v>
      </c>
      <c r="T35" s="3">
        <v>1</v>
      </c>
      <c r="U35" s="11">
        <f>Table1[[#This Row],[Typical Savings/Year (kWh/year)]]*Table1[[#This Row],[Estimated Installed Units]]</f>
        <v>441.6</v>
      </c>
      <c r="V35" s="4">
        <f>Table1[[#This Row],[Incentive/Unit]]*Table1[[#This Row],[Estimated Installed Units]]</f>
        <v>22</v>
      </c>
      <c r="W35" s="11">
        <f>Table1[[#This Row],[GHG Emissions/Unit]]*Table1[[#This Row],[Estimated Installed Units]]</f>
        <v>5.0342399999999996</v>
      </c>
    </row>
    <row r="36" spans="1:23">
      <c r="A36" s="14" t="s">
        <v>161</v>
      </c>
      <c r="B36" t="s">
        <v>76</v>
      </c>
      <c r="C36" t="s">
        <v>158</v>
      </c>
      <c r="D36" t="s">
        <v>159</v>
      </c>
      <c r="E36" t="s">
        <v>162</v>
      </c>
      <c r="F36" t="s">
        <v>111</v>
      </c>
      <c r="G36" s="1">
        <v>456</v>
      </c>
      <c r="H36">
        <f>VLOOKUP(A36,Table9[#All],3,FALSE)</f>
        <v>300</v>
      </c>
      <c r="I36">
        <v>3200</v>
      </c>
      <c r="J36" s="3">
        <f>(Table1[[#This Row],[Baseline Watts]]-Table1[[#This Row],[Proposed Watts]])/1000*Table1[[#This Row],[Annual Hours of Operation]]</f>
        <v>499.2</v>
      </c>
      <c r="K36" s="4" t="e">
        <f>VLOOKUP(A36,Table9[#All],4,FALSE)+VLOOKUP(A36,Table9[#All],7,FALSE)</f>
        <v>#REF!</v>
      </c>
      <c r="L36" s="4">
        <f>VLOOKUP(A36,Table9[#All],4,FALSE)</f>
        <v>100000</v>
      </c>
      <c r="M36" s="2" t="e">
        <f>(Table1[[#This Row],[Typical Full Cost (CD)]])/(Table1[[#This Row],[Typical Savings/Year (kWh/year)]]*0.1)</f>
        <v>#REF!</v>
      </c>
      <c r="N36" s="2">
        <f>(Table1[[#This Row],[Typical Equipment Cost (CD)]]-Table1[[#This Row],[Incentive/Unit]])/(Table1[[#This Row],[Typical Savings/Year (kWh/year)]]*0.1)</f>
        <v>2002.2035256410256</v>
      </c>
      <c r="O36" s="3">
        <f>MIN(VLOOKUP(A36,Table9[#All],4,FALSE)/Table1[[#This Row],[Annual Hours of Operation]],20)</f>
        <v>20</v>
      </c>
      <c r="P36" s="3">
        <f>Table1[[#This Row],[Typical Savings/Year (kWh/year)]]*Table1[[#This Row],[EUL]]</f>
        <v>9984</v>
      </c>
      <c r="Q36" s="25">
        <f>Table1[[#This Row],[Lifetime Savings]]*Calcs!$B$13</f>
        <v>5.6908799999999999</v>
      </c>
      <c r="R36" s="4">
        <f>ROUND(0.05*Table1[[#This Row],[Typical Savings/Year (kWh/year)]]*2,0)</f>
        <v>50</v>
      </c>
      <c r="S36" s="4">
        <f>Table1[[#This Row],[Incentive/Unit]]/Table1[[#This Row],[GHG Emissions/Unit]]</f>
        <v>8.7859874044084574</v>
      </c>
      <c r="T36" s="3">
        <v>1</v>
      </c>
      <c r="U36" s="11">
        <f>Table1[[#This Row],[Typical Savings/Year (kWh/year)]]*Table1[[#This Row],[Estimated Installed Units]]</f>
        <v>499.2</v>
      </c>
      <c r="V36" s="4">
        <f>Table1[[#This Row],[Incentive/Unit]]*Table1[[#This Row],[Estimated Installed Units]]</f>
        <v>50</v>
      </c>
      <c r="W36" s="11">
        <f>Table1[[#This Row],[GHG Emissions/Unit]]*Table1[[#This Row],[Estimated Installed Units]]</f>
        <v>5.6908799999999999</v>
      </c>
    </row>
    <row r="37" spans="1:23">
      <c r="A37" s="23" t="s">
        <v>163</v>
      </c>
      <c r="B37" t="s">
        <v>164</v>
      </c>
      <c r="C37" t="s">
        <v>113</v>
      </c>
      <c r="D37" t="s">
        <v>165</v>
      </c>
      <c r="E37" t="s">
        <v>166</v>
      </c>
      <c r="F37" t="s">
        <v>167</v>
      </c>
      <c r="G37" s="1">
        <v>124</v>
      </c>
      <c r="H37">
        <f>VLOOKUP(A37,Table9[#All],3,FALSE)</f>
        <v>25</v>
      </c>
      <c r="I37">
        <v>4100</v>
      </c>
      <c r="J37" s="3">
        <f>(Table1[[#This Row],[Baseline Watts]]-Table1[[#This Row],[Proposed Watts]])/1000*Table1[[#This Row],[Annual Hours of Operation]]</f>
        <v>405.90000000000003</v>
      </c>
      <c r="K37" s="4" t="e">
        <f>VLOOKUP(A37,Table9[#All],4,FALSE)+VLOOKUP(A37,Table9[#All],7,FALSE)</f>
        <v>#REF!</v>
      </c>
      <c r="L37" s="4">
        <f>VLOOKUP(A37,Table9[#All],4,FALSE)</f>
        <v>50000</v>
      </c>
      <c r="M37" s="2" t="e">
        <f>(Table1[[#This Row],[Typical Full Cost (CD)]])/(Table1[[#This Row],[Typical Savings/Year (kWh/year)]]*0.1)</f>
        <v>#REF!</v>
      </c>
      <c r="N37" s="2">
        <f>(Table1[[#This Row],[Typical Equipment Cost (CD)]]-Table1[[#This Row],[Incentive/Unit]])/(Table1[[#This Row],[Typical Savings/Year (kWh/year)]]*0.1)</f>
        <v>1230.8450357230845</v>
      </c>
      <c r="O37" s="3">
        <f>MIN(VLOOKUP(A37,Table9[#All],4,FALSE)/Table1[[#This Row],[Annual Hours of Operation]],20)</f>
        <v>12.195121951219512</v>
      </c>
      <c r="P37" s="3">
        <f>Table1[[#This Row],[Typical Savings/Year (kWh/year)]]*Table1[[#This Row],[EUL]]</f>
        <v>4950.0000000000009</v>
      </c>
      <c r="Q37" s="25">
        <f>Table1[[#This Row],[Lifetime Savings]]*Calcs!$B$13</f>
        <v>2.8215000000000003</v>
      </c>
      <c r="R37" s="4">
        <f>ROUND(0.05*Table1[[#This Row],[Typical Savings/Year (kWh/year)]],0)*2</f>
        <v>40</v>
      </c>
      <c r="S37" s="4">
        <f>Table1[[#This Row],[Incentive/Unit]]/Table1[[#This Row],[GHG Emissions/Unit]]</f>
        <v>14.176856282119438</v>
      </c>
      <c r="T37" s="3">
        <v>10</v>
      </c>
      <c r="U37" s="11">
        <f>Table1[[#This Row],[Typical Savings/Year (kWh/year)]]*Table1[[#This Row],[Estimated Installed Units]]</f>
        <v>4059.0000000000005</v>
      </c>
      <c r="V37" s="4">
        <f>Table1[[#This Row],[Incentive/Unit]]*Table1[[#This Row],[Estimated Installed Units]]</f>
        <v>400</v>
      </c>
      <c r="W37" s="11">
        <f>Table1[[#This Row],[GHG Emissions/Unit]]*Table1[[#This Row],[Estimated Installed Units]]</f>
        <v>28.215000000000003</v>
      </c>
    </row>
    <row r="38" spans="1:23" ht="15">
      <c r="A38" s="14" t="s">
        <v>168</v>
      </c>
      <c r="B38" t="s">
        <v>164</v>
      </c>
      <c r="C38" t="s">
        <v>113</v>
      </c>
      <c r="D38" t="s">
        <v>165</v>
      </c>
      <c r="E38" t="s">
        <v>169</v>
      </c>
      <c r="F38" t="s">
        <v>170</v>
      </c>
      <c r="G38">
        <v>288</v>
      </c>
      <c r="H38">
        <f>VLOOKUP(A38,Table9[#All],3,FALSE)</f>
        <v>75</v>
      </c>
      <c r="I38">
        <v>4100</v>
      </c>
      <c r="J38" s="3">
        <f>(Table1[[#This Row],[Baseline Watts]]-Table1[[#This Row],[Proposed Watts]])/1000*Table1[[#This Row],[Annual Hours of Operation]]</f>
        <v>873.3</v>
      </c>
      <c r="K38" s="4" t="e">
        <f>VLOOKUP(A38,Table9[#All],4,FALSE)+VLOOKUP(A38,Table9[#All],7,FALSE)</f>
        <v>#REF!</v>
      </c>
      <c r="L38" s="4">
        <f>VLOOKUP(A38,Table9[#All],4,FALSE)</f>
        <v>50000</v>
      </c>
      <c r="M38" s="2" t="e">
        <f>(Table1[[#This Row],[Typical Full Cost (CD)]])/(Table1[[#This Row],[Typical Savings/Year (kWh/year)]]*0.1)</f>
        <v>#REF!</v>
      </c>
      <c r="N38" s="2">
        <f>(Table1[[#This Row],[Typical Equipment Cost (CD)]]-Table1[[#This Row],[Incentive/Unit]])/(Table1[[#This Row],[Typical Savings/Year (kWh/year)]]*0.1)</f>
        <v>571.53326462842097</v>
      </c>
      <c r="O38" s="3">
        <f>MIN(VLOOKUP(A38,Table9[#All],4,FALSE)/Table1[[#This Row],[Annual Hours of Operation]],20)</f>
        <v>12.195121951219512</v>
      </c>
      <c r="P38" s="3">
        <f>Table1[[#This Row],[Typical Savings/Year (kWh/year)]]*Table1[[#This Row],[EUL]]</f>
        <v>10650</v>
      </c>
      <c r="Q38" s="25">
        <f>Table1[[#This Row],[Lifetime Savings]]*Calcs!$B$13</f>
        <v>6.0705</v>
      </c>
      <c r="R38" s="4">
        <f>ROUND(0.05*Table1[[#This Row],[Typical Savings/Year (kWh/year)]],0)*2</f>
        <v>88</v>
      </c>
      <c r="S38" s="4">
        <f>Table1[[#This Row],[Incentive/Unit]]/Table1[[#This Row],[GHG Emissions/Unit]]</f>
        <v>14.496334733547483</v>
      </c>
      <c r="T38" s="3">
        <v>1</v>
      </c>
      <c r="U38" s="11">
        <f>Table1[[#This Row],[Typical Savings/Year (kWh/year)]]*Table1[[#This Row],[Estimated Installed Units]]</f>
        <v>873.3</v>
      </c>
      <c r="V38" s="4">
        <f>Table1[[#This Row],[Incentive/Unit]]*Table1[[#This Row],[Estimated Installed Units]]</f>
        <v>88</v>
      </c>
      <c r="W38" s="11">
        <f>Table1[[#This Row],[GHG Emissions/Unit]]*Table1[[#This Row],[Estimated Installed Units]]</f>
        <v>6.0705</v>
      </c>
    </row>
    <row r="39" spans="1:23">
      <c r="A39" s="23" t="s">
        <v>171</v>
      </c>
      <c r="B39" t="s">
        <v>164</v>
      </c>
      <c r="C39" t="s">
        <v>113</v>
      </c>
      <c r="D39" t="s">
        <v>172</v>
      </c>
      <c r="E39" t="s">
        <v>173</v>
      </c>
      <c r="F39" t="s">
        <v>170</v>
      </c>
      <c r="G39" s="1">
        <v>288</v>
      </c>
      <c r="H39">
        <f>VLOOKUP(A39,Table9[#All],3,FALSE)</f>
        <v>70</v>
      </c>
      <c r="I39">
        <v>4100</v>
      </c>
      <c r="J39" s="3">
        <f>(Table1[[#This Row],[Baseline Watts]]-Table1[[#This Row],[Proposed Watts]])/1000*Table1[[#This Row],[Annual Hours of Operation]]</f>
        <v>893.8</v>
      </c>
      <c r="K39" s="4" t="e">
        <f>VLOOKUP(A39,Table9[#All],4,FALSE)+VLOOKUP(A39,Table9[#All],7,FALSE)</f>
        <v>#REF!</v>
      </c>
      <c r="L39" s="4">
        <f>VLOOKUP(A39,Table9[#All],4,FALSE)</f>
        <v>50000</v>
      </c>
      <c r="M39" s="2" t="e">
        <f>(Table1[[#This Row],[Typical Full Cost (CD)]])/(Table1[[#This Row],[Typical Savings/Year (kWh/year)]]*0.1)</f>
        <v>#REF!</v>
      </c>
      <c r="N39" s="2">
        <f>(Table1[[#This Row],[Typical Equipment Cost (CD)]]-Table1[[#This Row],[Incentive/Unit]])/(Table1[[#This Row],[Typical Savings/Year (kWh/year)]]*0.1)</f>
        <v>558.4023271425375</v>
      </c>
      <c r="O39" s="3">
        <f>MIN(VLOOKUP(A39,Table9[#All],4,FALSE)/Table1[[#This Row],[Annual Hours of Operation]],20)</f>
        <v>12.195121951219512</v>
      </c>
      <c r="P39" s="3">
        <f>Table1[[#This Row],[Typical Savings/Year (kWh/year)]]*Table1[[#This Row],[EUL]]</f>
        <v>10900</v>
      </c>
      <c r="Q39" s="25">
        <f>Table1[[#This Row],[Lifetime Savings]]*Calcs!$B$13</f>
        <v>6.2130000000000001</v>
      </c>
      <c r="R39" s="4">
        <f>ROUND(0.05*Table1[[#This Row],[Typical Savings/Year (kWh/year)]],0)*2</f>
        <v>90</v>
      </c>
      <c r="S39" s="4">
        <f>Table1[[#This Row],[Incentive/Unit]]/Table1[[#This Row],[GHG Emissions/Unit]]</f>
        <v>14.485755673587638</v>
      </c>
      <c r="T39" s="3">
        <v>5</v>
      </c>
      <c r="U39" s="11">
        <f>Table1[[#This Row],[Typical Savings/Year (kWh/year)]]*Table1[[#This Row],[Estimated Installed Units]]</f>
        <v>4469</v>
      </c>
      <c r="V39" s="4">
        <f>Table1[[#This Row],[Incentive/Unit]]*Table1[[#This Row],[Estimated Installed Units]]</f>
        <v>450</v>
      </c>
      <c r="W39" s="11">
        <f>Table1[[#This Row],[GHG Emissions/Unit]]*Table1[[#This Row],[Estimated Installed Units]]</f>
        <v>31.065000000000001</v>
      </c>
    </row>
    <row r="40" spans="1:23" ht="15">
      <c r="A40" s="14" t="s">
        <v>174</v>
      </c>
      <c r="B40" t="s">
        <v>164</v>
      </c>
      <c r="C40" t="s">
        <v>113</v>
      </c>
      <c r="D40" t="s">
        <v>172</v>
      </c>
      <c r="E40" t="s">
        <v>175</v>
      </c>
      <c r="F40" t="s">
        <v>176</v>
      </c>
      <c r="G40" s="1">
        <v>456</v>
      </c>
      <c r="H40">
        <f>VLOOKUP(A40,Table9[#All],3,FALSE)</f>
        <v>124</v>
      </c>
      <c r="I40">
        <v>4100</v>
      </c>
      <c r="J40" s="3">
        <f>(Table1[[#This Row],[Baseline Watts]]-Table1[[#This Row],[Proposed Watts]])/1000*Table1[[#This Row],[Annual Hours of Operation]]</f>
        <v>1361.2</v>
      </c>
      <c r="K40" s="4" t="e">
        <f>VLOOKUP(A40,Table9[#All],4,FALSE)+VLOOKUP(A40,Table9[#All],7,FALSE)</f>
        <v>#REF!</v>
      </c>
      <c r="L40" s="4">
        <f>VLOOKUP(A40,Table9[#All],4,FALSE)</f>
        <v>50000</v>
      </c>
      <c r="M40" s="2" t="e">
        <f>(Table1[[#This Row],[Typical Full Cost (CD)]])/(Table1[[#This Row],[Typical Savings/Year (kWh/year)]]*0.1)</f>
        <v>#REF!</v>
      </c>
      <c r="N40" s="2">
        <f>(Table1[[#This Row],[Typical Equipment Cost (CD)]]-Table1[[#This Row],[Incentive/Unit]])/(Table1[[#This Row],[Typical Savings/Year (kWh/year)]]*0.1)</f>
        <v>366.3238319130179</v>
      </c>
      <c r="O40" s="3">
        <f>MIN(VLOOKUP(A40,Table9[#All],4,FALSE)/Table1[[#This Row],[Annual Hours of Operation]],20)</f>
        <v>12.195121951219512</v>
      </c>
      <c r="P40" s="3">
        <f>Table1[[#This Row],[Typical Savings/Year (kWh/year)]]*Table1[[#This Row],[EUL]]</f>
        <v>16600</v>
      </c>
      <c r="Q40" s="25">
        <f>Table1[[#This Row],[Lifetime Savings]]*Calcs!$B$13</f>
        <v>9.4619999999999997</v>
      </c>
      <c r="R40" s="4">
        <f>ROUND(0.05*Table1[[#This Row],[Typical Savings/Year (kWh/year)]],0)*2</f>
        <v>136</v>
      </c>
      <c r="S40" s="4">
        <f>Table1[[#This Row],[Incentive/Unit]]/Table1[[#This Row],[GHG Emissions/Unit]]</f>
        <v>14.373282604100613</v>
      </c>
      <c r="T40" s="3">
        <v>5</v>
      </c>
      <c r="U40" s="11">
        <f>Table1[[#This Row],[Typical Savings/Year (kWh/year)]]*Table1[[#This Row],[Estimated Installed Units]]</f>
        <v>6806</v>
      </c>
      <c r="V40" s="4">
        <f>Table1[[#This Row],[Incentive/Unit]]*Table1[[#This Row],[Estimated Installed Units]]</f>
        <v>680</v>
      </c>
      <c r="W40" s="11">
        <f>Table1[[#This Row],[GHG Emissions/Unit]]*Table1[[#This Row],[Estimated Installed Units]]</f>
        <v>47.31</v>
      </c>
    </row>
    <row r="41" spans="1:23">
      <c r="A41" s="23" t="s">
        <v>177</v>
      </c>
      <c r="B41" t="s">
        <v>164</v>
      </c>
      <c r="C41" t="s">
        <v>113</v>
      </c>
      <c r="D41" t="s">
        <v>178</v>
      </c>
      <c r="E41" t="s">
        <v>178</v>
      </c>
      <c r="F41" t="s">
        <v>179</v>
      </c>
      <c r="G41" s="1">
        <v>91</v>
      </c>
      <c r="H41">
        <f>VLOOKUP(A41,Table9[#All],3,FALSE)</f>
        <v>15</v>
      </c>
      <c r="I41">
        <v>4100</v>
      </c>
      <c r="J41" s="3">
        <f>(Table1[[#This Row],[Baseline Watts]]-Table1[[#This Row],[Proposed Watts]])/1000*Table1[[#This Row],[Annual Hours of Operation]]</f>
        <v>311.59999999999997</v>
      </c>
      <c r="K41" s="4" t="e">
        <f>VLOOKUP(A41,Table9[#All],4,FALSE)+VLOOKUP(A41,Table9[#All],7,FALSE)</f>
        <v>#REF!</v>
      </c>
      <c r="L41" s="4">
        <f>VLOOKUP(A41,Table9[#All],4,FALSE)</f>
        <v>50000</v>
      </c>
      <c r="M41" s="2" t="e">
        <f>(Table1[[#This Row],[Typical Full Cost (CD)]])/(Table1[[#This Row],[Typical Savings/Year (kWh/year)]]*0.1)</f>
        <v>#REF!</v>
      </c>
      <c r="N41" s="2">
        <f>(Table1[[#This Row],[Typical Equipment Cost (CD)]]-Table1[[#This Row],[Incentive/Unit]])/(Table1[[#This Row],[Typical Savings/Year (kWh/year)]]*0.1)</f>
        <v>1603.5943517329913</v>
      </c>
      <c r="O41" s="3">
        <f>MIN(VLOOKUP(A41,Table9[#All],4,FALSE)/Table1[[#This Row],[Annual Hours of Operation]],20)</f>
        <v>12.195121951219512</v>
      </c>
      <c r="P41" s="3">
        <f>Table1[[#This Row],[Typical Savings/Year (kWh/year)]]*Table1[[#This Row],[EUL]]</f>
        <v>3799.9999999999995</v>
      </c>
      <c r="Q41" s="25">
        <f>Table1[[#This Row],[Lifetime Savings]]*Calcs!$B$13</f>
        <v>2.1659999999999995</v>
      </c>
      <c r="R41" s="4">
        <f>ROUND(0.05*Table1[[#This Row],[Typical Savings/Year (kWh/year)]],0)*2</f>
        <v>32</v>
      </c>
      <c r="S41" s="4">
        <f>Table1[[#This Row],[Incentive/Unit]]/Table1[[#This Row],[GHG Emissions/Unit]]</f>
        <v>14.773776546629735</v>
      </c>
      <c r="T41" s="3">
        <v>1</v>
      </c>
      <c r="U41" s="11">
        <f>Table1[[#This Row],[Typical Savings/Year (kWh/year)]]*Table1[[#This Row],[Estimated Installed Units]]</f>
        <v>311.59999999999997</v>
      </c>
      <c r="V41" s="4">
        <f>Table1[[#This Row],[Incentive/Unit]]*Table1[[#This Row],[Estimated Installed Units]]</f>
        <v>32</v>
      </c>
      <c r="W41" s="11">
        <f>Table1[[#This Row],[GHG Emissions/Unit]]*Table1[[#This Row],[Estimated Installed Units]]</f>
        <v>2.1659999999999995</v>
      </c>
    </row>
    <row r="42" spans="1:23">
      <c r="B42" t="s">
        <v>164</v>
      </c>
      <c r="C42" t="s">
        <v>180</v>
      </c>
      <c r="D42" t="s">
        <v>181</v>
      </c>
      <c r="E42" t="s">
        <v>181</v>
      </c>
      <c r="F42" t="s">
        <v>182</v>
      </c>
      <c r="G42">
        <v>3000</v>
      </c>
      <c r="H42">
        <v>3000</v>
      </c>
      <c r="I42">
        <v>4100</v>
      </c>
      <c r="J42" s="3">
        <f>Table1[[#This Row],[Annual Hours of Operation]]*Table1[[#This Row],[Baseline Watts]]/1000*'Controls Table'!C4</f>
        <v>1230</v>
      </c>
      <c r="K42" s="4" t="e">
        <f>VLOOKUP(Table1[[#This Row],[Measure]],Table8[#All],4,FALSE)+VLOOKUP(Table1[[#This Row],[Measure]],Table8[#All],7,FALSE)</f>
        <v>#REF!</v>
      </c>
      <c r="L42" s="4" t="e">
        <f>VLOOKUP(Table1[[#This Row],[Measure]],Table8[#All],4,FALSE)</f>
        <v>#REF!</v>
      </c>
      <c r="M42" s="2" t="e">
        <f>(Table1[[#This Row],[Typical Full Cost (CD)]])/(Table1[[#This Row],[Typical Savings/Year (kWh/year)]]*0.1)</f>
        <v>#REF!</v>
      </c>
      <c r="N42" s="2" t="e">
        <f>(Table1[[#This Row],[Typical Equipment Cost (CD)]]-Table1[[#This Row],[Incentive/Unit]])/(Table1[[#This Row],[Typical Savings/Year (kWh/year)]]*0.1)</f>
        <v>#REF!</v>
      </c>
      <c r="O42" s="3">
        <v>12</v>
      </c>
      <c r="P42" s="3">
        <f>Table1[[#This Row],[Typical Savings/Year (kWh/year)]]*Table1[[#This Row],[EUL]]</f>
        <v>14760</v>
      </c>
      <c r="Q42" s="25">
        <f>Table1[[#This Row],[Lifetime Savings]]*Calcs!$B$13</f>
        <v>8.4131999999999998</v>
      </c>
      <c r="R42" s="4">
        <f>ROUND(0.05*Table1[[#This Row],[Typical Savings/Year (kWh/year)]],0)</f>
        <v>62</v>
      </c>
      <c r="S42" s="4">
        <f>Table1[[#This Row],[Incentive/Unit]]/Table1[[#This Row],[GHG Emissions/Unit]]</f>
        <v>7.3693719393334289</v>
      </c>
      <c r="T42" s="3">
        <v>1</v>
      </c>
      <c r="U42" s="11">
        <f>Table1[[#This Row],[Typical Savings/Year (kWh/year)]]*Table1[[#This Row],[Estimated Installed Units]]</f>
        <v>1230</v>
      </c>
      <c r="V42" s="4">
        <f>Table1[[#This Row],[Incentive/Unit]]*Table1[[#This Row],[Estimated Installed Units]]</f>
        <v>62</v>
      </c>
      <c r="W42" s="11">
        <f>Table1[[#This Row],[GHG Emissions/Unit]]*Table1[[#This Row],[Estimated Installed Units]]</f>
        <v>8.4131999999999998</v>
      </c>
    </row>
    <row r="43" spans="1:23">
      <c r="B43" t="s">
        <v>164</v>
      </c>
      <c r="C43" t="s">
        <v>180</v>
      </c>
      <c r="D43" t="s">
        <v>183</v>
      </c>
      <c r="E43" t="s">
        <v>183</v>
      </c>
      <c r="F43" t="s">
        <v>182</v>
      </c>
      <c r="G43">
        <v>288</v>
      </c>
      <c r="H43">
        <v>288</v>
      </c>
      <c r="I43">
        <v>4100</v>
      </c>
      <c r="J43" s="3">
        <f>Table1[[#This Row],[Annual Hours of Operation]]*Table1[[#This Row],[Baseline Watts]]/1000*'Controls Table'!C5</f>
        <v>82.656000000000006</v>
      </c>
      <c r="K43" s="4" t="e">
        <f>VLOOKUP(Table1[[#This Row],[Measure]],Table8[#All],4,FALSE)+VLOOKUP(Table1[[#This Row],[Measure]],Table8[#All],7,FALSE)</f>
        <v>#REF!</v>
      </c>
      <c r="L43" s="4" t="e">
        <f>VLOOKUP(Table1[[#This Row],[Measure]],Table8[#All],4,FALSE)</f>
        <v>#REF!</v>
      </c>
      <c r="M43" s="2" t="e">
        <f>(Table1[[#This Row],[Typical Full Cost (CD)]])/(Table1[[#This Row],[Typical Savings/Year (kWh/year)]]*0.1)</f>
        <v>#REF!</v>
      </c>
      <c r="N43" s="2" t="e">
        <f>(Table1[[#This Row],[Typical Equipment Cost (CD)]]-Table1[[#This Row],[Incentive/Unit]])/(Table1[[#This Row],[Typical Savings/Year (kWh/year)]]*0.1)</f>
        <v>#REF!</v>
      </c>
      <c r="O43" s="3">
        <v>12</v>
      </c>
      <c r="P43" s="3">
        <f>Table1[[#This Row],[Typical Savings/Year (kWh/year)]]*Table1[[#This Row],[EUL]]</f>
        <v>991.87200000000007</v>
      </c>
      <c r="Q43" s="25">
        <f>Table1[[#This Row],[Lifetime Savings]]*Calcs!$B$13</f>
        <v>0.56536704000000004</v>
      </c>
      <c r="R43" s="4">
        <f>ROUND(0.05*Table1[[#This Row],[Typical Savings/Year (kWh/year)]],0)*2</f>
        <v>8</v>
      </c>
      <c r="S43" s="4">
        <f>Table1[[#This Row],[Incentive/Unit]]/Table1[[#This Row],[GHG Emissions/Unit]]</f>
        <v>14.150099729902895</v>
      </c>
      <c r="T43" s="3">
        <v>5</v>
      </c>
      <c r="U43" s="11">
        <f>Table1[[#This Row],[Typical Savings/Year (kWh/year)]]*Table1[[#This Row],[Estimated Installed Units]]</f>
        <v>413.28000000000003</v>
      </c>
      <c r="V43" s="4">
        <f>Table1[[#This Row],[Incentive/Unit]]*Table1[[#This Row],[Estimated Installed Units]]</f>
        <v>40</v>
      </c>
      <c r="W43" s="11">
        <f>Table1[[#This Row],[GHG Emissions/Unit]]*Table1[[#This Row],[Estimated Installed Units]]</f>
        <v>2.8268352000000001</v>
      </c>
    </row>
    <row r="44" spans="1:23">
      <c r="B44" t="s">
        <v>164</v>
      </c>
      <c r="C44" t="s">
        <v>180</v>
      </c>
      <c r="D44" t="s">
        <v>184</v>
      </c>
      <c r="E44" t="s">
        <v>184</v>
      </c>
      <c r="F44" t="s">
        <v>182</v>
      </c>
      <c r="G44">
        <v>75</v>
      </c>
      <c r="H44">
        <v>75</v>
      </c>
      <c r="I44">
        <v>4100</v>
      </c>
      <c r="J44" s="3">
        <f>Table1[[#This Row],[Annual Hours of Operation]]*Table1[[#This Row],[Baseline Watts]]/1000*'Controls Table'!C6</f>
        <v>123</v>
      </c>
      <c r="K44" s="4" t="e">
        <f>VLOOKUP(Table1[[#This Row],[Measure]],Table8[#All],4,FALSE)+VLOOKUP(Table1[[#This Row],[Measure]],Table8[#All],7,FALSE)</f>
        <v>#REF!</v>
      </c>
      <c r="L44" s="4" t="e">
        <f>VLOOKUP(Table1[[#This Row],[Measure]],Table8[#All],4,FALSE)</f>
        <v>#REF!</v>
      </c>
      <c r="M44" s="2" t="e">
        <f>(Table1[[#This Row],[Typical Full Cost (CD)]])/(Table1[[#This Row],[Typical Savings/Year (kWh/year)]]*0.1)</f>
        <v>#REF!</v>
      </c>
      <c r="N44" s="2" t="e">
        <f>(Table1[[#This Row],[Typical Equipment Cost (CD)]]-Table1[[#This Row],[Incentive/Unit]])/(Table1[[#This Row],[Typical Savings/Year (kWh/year)]]*0.1)</f>
        <v>#REF!</v>
      </c>
      <c r="O44" s="3">
        <v>12</v>
      </c>
      <c r="P44" s="3">
        <f>Table1[[#This Row],[Typical Savings/Year (kWh/year)]]*Table1[[#This Row],[EUL]]</f>
        <v>1476</v>
      </c>
      <c r="Q44" s="25">
        <f>Table1[[#This Row],[Lifetime Savings]]*Calcs!$B$13</f>
        <v>0.84131999999999996</v>
      </c>
      <c r="R44" s="4">
        <f>ROUND(0.05*Table1[[#This Row],[Typical Savings/Year (kWh/year)]],0)*4</f>
        <v>24</v>
      </c>
      <c r="S44" s="4">
        <f>Table1[[#This Row],[Incentive/Unit]]/Table1[[#This Row],[GHG Emissions/Unit]]</f>
        <v>28.526601055484239</v>
      </c>
      <c r="T44" s="3">
        <v>5</v>
      </c>
      <c r="U44" s="11">
        <f>Table1[[#This Row],[Typical Savings/Year (kWh/year)]]*Table1[[#This Row],[Estimated Installed Units]]</f>
        <v>615</v>
      </c>
      <c r="V44" s="4">
        <f>Table1[[#This Row],[Incentive/Unit]]*Table1[[#This Row],[Estimated Installed Units]]</f>
        <v>120</v>
      </c>
      <c r="W44" s="11">
        <f>Table1[[#This Row],[GHG Emissions/Unit]]*Table1[[#This Row],[Estimated Installed Units]]</f>
        <v>4.2065999999999999</v>
      </c>
    </row>
    <row r="45" spans="1:23">
      <c r="B45" t="s">
        <v>76</v>
      </c>
      <c r="C45" t="s">
        <v>180</v>
      </c>
      <c r="D45" t="s">
        <v>185</v>
      </c>
      <c r="E45" t="s">
        <v>185</v>
      </c>
      <c r="F45" t="s">
        <v>182</v>
      </c>
      <c r="G45">
        <v>236</v>
      </c>
      <c r="H45">
        <v>236</v>
      </c>
      <c r="I45">
        <v>3200</v>
      </c>
      <c r="J45" s="3">
        <f>Table1[[#This Row],[Annual Hours of Operation]]*Table1[[#This Row],[Baseline Watts]]/1000*'Controls Table'!C7</f>
        <v>188.8</v>
      </c>
      <c r="K45" s="4" t="e">
        <f>VLOOKUP(Table1[[#This Row],[Measure]],Table8[#All],4,FALSE)+VLOOKUP(Table1[[#This Row],[Measure]],Table8[#All],7,FALSE)</f>
        <v>#REF!</v>
      </c>
      <c r="L45" s="4" t="e">
        <f>VLOOKUP(Table1[[#This Row],[Measure]],Table8[#All],4,FALSE)</f>
        <v>#REF!</v>
      </c>
      <c r="M45" s="2" t="e">
        <f>(Table1[[#This Row],[Typical Full Cost (CD)]])/(Table1[[#This Row],[Typical Savings/Year (kWh/year)]]*0.1)</f>
        <v>#REF!</v>
      </c>
      <c r="N45" s="2" t="e">
        <f>(Table1[[#This Row],[Typical Equipment Cost (CD)]]-Table1[[#This Row],[Incentive/Unit]])/(Table1[[#This Row],[Typical Savings/Year (kWh/year)]]*0.1)</f>
        <v>#REF!</v>
      </c>
      <c r="O45" s="3">
        <v>12</v>
      </c>
      <c r="P45" s="3">
        <f>Table1[[#This Row],[Typical Savings/Year (kWh/year)]]*Table1[[#This Row],[EUL]]</f>
        <v>2265.6000000000004</v>
      </c>
      <c r="Q45" s="25">
        <f>Table1[[#This Row],[Lifetime Savings]]*Calcs!$B$13</f>
        <v>1.2913920000000001</v>
      </c>
      <c r="R45" s="4">
        <f>ROUND(0.05*Table1[[#This Row],[Typical Savings/Year (kWh/year)]],0)</f>
        <v>9</v>
      </c>
      <c r="S45" s="4">
        <f>Table1[[#This Row],[Incentive/Unit]]/Table1[[#This Row],[GHG Emissions/Unit]]</f>
        <v>6.9692239072256905</v>
      </c>
      <c r="T45" s="3">
        <v>10</v>
      </c>
      <c r="U45" s="11">
        <f>Table1[[#This Row],[Typical Savings/Year (kWh/year)]]*Table1[[#This Row],[Estimated Installed Units]]</f>
        <v>1888</v>
      </c>
      <c r="V45" s="4">
        <f>Table1[[#This Row],[Incentive/Unit]]*Table1[[#This Row],[Estimated Installed Units]]</f>
        <v>90</v>
      </c>
      <c r="W45" s="11">
        <f>Table1[[#This Row],[GHG Emissions/Unit]]*Table1[[#This Row],[Estimated Installed Units]]</f>
        <v>12.913920000000001</v>
      </c>
    </row>
    <row r="46" spans="1:23">
      <c r="B46" t="s">
        <v>76</v>
      </c>
      <c r="C46" t="s">
        <v>180</v>
      </c>
      <c r="D46" t="s">
        <v>186</v>
      </c>
      <c r="E46" t="s">
        <v>186</v>
      </c>
      <c r="F46" t="s">
        <v>182</v>
      </c>
      <c r="G46">
        <v>236</v>
      </c>
      <c r="H46">
        <v>236</v>
      </c>
      <c r="I46">
        <v>3200</v>
      </c>
      <c r="J46" s="3">
        <f>Table1[[#This Row],[Annual Hours of Operation]]*Table1[[#This Row],[Baseline Watts]]/1000*'Controls Table'!C8</f>
        <v>226.56</v>
      </c>
      <c r="K46" s="4" t="e">
        <f>VLOOKUP(Table1[[#This Row],[Measure]],Table8[#All],4,FALSE)+VLOOKUP(Table1[[#This Row],[Measure]],Table8[#All],7,FALSE)</f>
        <v>#REF!</v>
      </c>
      <c r="L46" s="4" t="e">
        <f>VLOOKUP(Table1[[#This Row],[Measure]],Table8[#All],4,FALSE)</f>
        <v>#REF!</v>
      </c>
      <c r="M46" s="2" t="e">
        <f>(Table1[[#This Row],[Typical Full Cost (CD)]])/(Table1[[#This Row],[Typical Savings/Year (kWh/year)]]*0.1)</f>
        <v>#REF!</v>
      </c>
      <c r="N46" s="2" t="e">
        <f>(Table1[[#This Row],[Typical Equipment Cost (CD)]]-Table1[[#This Row],[Incentive/Unit]])/(Table1[[#This Row],[Typical Savings/Year (kWh/year)]]*0.1)</f>
        <v>#REF!</v>
      </c>
      <c r="O46" s="3">
        <v>12</v>
      </c>
      <c r="P46" s="3">
        <f>Table1[[#This Row],[Typical Savings/Year (kWh/year)]]*Table1[[#This Row],[EUL]]</f>
        <v>2718.7200000000003</v>
      </c>
      <c r="Q46" s="25">
        <f>Table1[[#This Row],[Lifetime Savings]]*Calcs!$B$13</f>
        <v>1.5496704000000001</v>
      </c>
      <c r="R46" s="4">
        <f>ROUND(0.05*Table1[[#This Row],[Typical Savings/Year (kWh/year)]],0)</f>
        <v>11</v>
      </c>
      <c r="S46" s="4">
        <f>Table1[[#This Row],[Incentive/Unit]]/Table1[[#This Row],[GHG Emissions/Unit]]</f>
        <v>7.0982836092113519</v>
      </c>
      <c r="T46" s="3">
        <v>5</v>
      </c>
      <c r="U46" s="11">
        <f>Table1[[#This Row],[Typical Savings/Year (kWh/year)]]*Table1[[#This Row],[Estimated Installed Units]]</f>
        <v>1132.8</v>
      </c>
      <c r="V46" s="4">
        <f>Table1[[#This Row],[Incentive/Unit]]*Table1[[#This Row],[Estimated Installed Units]]</f>
        <v>55</v>
      </c>
      <c r="W46" s="11">
        <f>Table1[[#This Row],[GHG Emissions/Unit]]*Table1[[#This Row],[Estimated Installed Units]]</f>
        <v>7.7483520000000006</v>
      </c>
    </row>
    <row r="47" spans="1:23">
      <c r="B47" t="s">
        <v>76</v>
      </c>
      <c r="C47" t="s">
        <v>180</v>
      </c>
      <c r="D47" t="s">
        <v>187</v>
      </c>
      <c r="E47" t="s">
        <v>188</v>
      </c>
      <c r="F47" t="s">
        <v>182</v>
      </c>
      <c r="G47">
        <v>350</v>
      </c>
      <c r="H47">
        <v>350</v>
      </c>
      <c r="I47">
        <v>3200</v>
      </c>
      <c r="J47" s="3">
        <f>Table1[[#This Row],[Annual Hours of Operation]]*Table1[[#This Row],[Baseline Watts]]/1000*'Controls Table'!C9</f>
        <v>280</v>
      </c>
      <c r="K47" s="4" t="e">
        <f>VLOOKUP(Table1[[#This Row],[Measure]],Table8[#All],4,FALSE)+VLOOKUP(Table1[[#This Row],[Measure]],Table8[#All],7,FALSE)</f>
        <v>#REF!</v>
      </c>
      <c r="L47" s="4" t="e">
        <f>VLOOKUP(Table1[[#This Row],[Measure]],Table8[#All],4,FALSE)</f>
        <v>#REF!</v>
      </c>
      <c r="M47" s="2" t="e">
        <f>(Table1[[#This Row],[Typical Full Cost (CD)]])/(Table1[[#This Row],[Typical Savings/Year (kWh/year)]]*0.1)</f>
        <v>#REF!</v>
      </c>
      <c r="N47" s="2" t="e">
        <f>(Table1[[#This Row],[Typical Equipment Cost (CD)]]-Table1[[#This Row],[Incentive/Unit]])/(Table1[[#This Row],[Typical Savings/Year (kWh/year)]]*0.1)</f>
        <v>#REF!</v>
      </c>
      <c r="O47" s="3">
        <v>12</v>
      </c>
      <c r="P47" s="3">
        <f>Table1[[#This Row],[Typical Savings/Year (kWh/year)]]*Table1[[#This Row],[EUL]]</f>
        <v>3360</v>
      </c>
      <c r="Q47" s="25">
        <f>Table1[[#This Row],[Lifetime Savings]]*Calcs!$B$13</f>
        <v>1.9152</v>
      </c>
      <c r="R47" s="4">
        <f>ROUND(0.05*Table1[[#This Row],[Typical Savings/Year (kWh/year)]],0)</f>
        <v>14</v>
      </c>
      <c r="S47" s="4">
        <f>Table1[[#This Row],[Incentive/Unit]]/Table1[[#This Row],[GHG Emissions/Unit]]</f>
        <v>7.3099415204678362</v>
      </c>
      <c r="T47" s="3">
        <v>1</v>
      </c>
      <c r="U47" s="11">
        <f>Table1[[#This Row],[Typical Savings/Year (kWh/year)]]*Table1[[#This Row],[Estimated Installed Units]]</f>
        <v>280</v>
      </c>
      <c r="V47" s="4">
        <f>Table1[[#This Row],[Incentive/Unit]]*Table1[[#This Row],[Estimated Installed Units]]</f>
        <v>14</v>
      </c>
      <c r="W47" s="11">
        <f>Table1[[#This Row],[GHG Emissions/Unit]]*Table1[[#This Row],[Estimated Installed Units]]</f>
        <v>1.9152</v>
      </c>
    </row>
    <row r="48" spans="1:23">
      <c r="B48" t="s">
        <v>76</v>
      </c>
      <c r="C48" t="s">
        <v>180</v>
      </c>
      <c r="D48" t="s">
        <v>189</v>
      </c>
      <c r="E48" t="s">
        <v>189</v>
      </c>
      <c r="F48" t="s">
        <v>182</v>
      </c>
      <c r="G48">
        <v>350</v>
      </c>
      <c r="H48">
        <v>350</v>
      </c>
      <c r="I48">
        <v>3200</v>
      </c>
      <c r="J48" s="3">
        <f>Table1[[#This Row],[Annual Hours of Operation]]*Table1[[#This Row],[Baseline Watts]]/1000*'Controls Table'!C10</f>
        <v>280</v>
      </c>
      <c r="K48" s="4" t="e">
        <f>VLOOKUP(Table1[[#This Row],[Measure]],Table8[#All],4,FALSE)+VLOOKUP(Table1[[#This Row],[Measure]],Table8[#All],7,FALSE)</f>
        <v>#REF!</v>
      </c>
      <c r="L48" s="4" t="e">
        <f>VLOOKUP(Table1[[#This Row],[Measure]],Table8[#All],4,FALSE)</f>
        <v>#REF!</v>
      </c>
      <c r="M48" s="2" t="e">
        <f>(Table1[[#This Row],[Typical Full Cost (CD)]])/(Table1[[#This Row],[Typical Savings/Year (kWh/year)]]*0.1)</f>
        <v>#REF!</v>
      </c>
      <c r="N48" s="2" t="e">
        <f>(Table1[[#This Row],[Typical Equipment Cost (CD)]]-Table1[[#This Row],[Incentive/Unit]])/(Table1[[#This Row],[Typical Savings/Year (kWh/year)]]*0.1)</f>
        <v>#REF!</v>
      </c>
      <c r="O48" s="3">
        <v>12</v>
      </c>
      <c r="P48" s="3">
        <f>Table1[[#This Row],[Typical Savings/Year (kWh/year)]]*Table1[[#This Row],[EUL]]</f>
        <v>3360</v>
      </c>
      <c r="Q48" s="25">
        <f>Table1[[#This Row],[Lifetime Savings]]*Calcs!$B$13</f>
        <v>1.9152</v>
      </c>
      <c r="R48" s="4">
        <f>ROUND(0.05*Table1[[#This Row],[Typical Savings/Year (kWh/year)]],0)</f>
        <v>14</v>
      </c>
      <c r="S48" s="4">
        <f>Table1[[#This Row],[Incentive/Unit]]/Table1[[#This Row],[GHG Emissions/Unit]]</f>
        <v>7.3099415204678362</v>
      </c>
      <c r="T48" s="3">
        <v>1</v>
      </c>
      <c r="U48" s="11">
        <f>Table1[[#This Row],[Typical Savings/Year (kWh/year)]]*Table1[[#This Row],[Estimated Installed Units]]</f>
        <v>280</v>
      </c>
      <c r="V48" s="4">
        <f>Table1[[#This Row],[Incentive/Unit]]*Table1[[#This Row],[Estimated Installed Units]]</f>
        <v>14</v>
      </c>
      <c r="W48" s="11">
        <f>Table1[[#This Row],[GHG Emissions/Unit]]*Table1[[#This Row],[Estimated Installed Units]]</f>
        <v>1.9152</v>
      </c>
    </row>
  </sheetData>
  <sheetProtection algorithmName="SHA-512" hashValue="O5yBRETK7E/6G0ejU7GvioDd/PeyOrT00OzmbeTi8vngdxzZGu7h4hrGYcS7RumizT57DMb9ZifKnCIHyIIukQ==" saltValue="W9wcJnqMC0fNmUicKvznew==" spinCount="100000" sheet="1" objects="1" scenarios="1"/>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U3386"/>
  <sheetViews>
    <sheetView showGridLines="0" topLeftCell="A1164" workbookViewId="0">
      <selection activeCell="E1125" sqref="E1125"/>
    </sheetView>
  </sheetViews>
  <sheetFormatPr defaultRowHeight="14.25"/>
  <cols>
    <col min="1" max="1" width="14.5" customWidth="1"/>
    <col min="2" max="2" width="22.25" bestFit="1" customWidth="1"/>
    <col min="3" max="3" width="17.125" bestFit="1" customWidth="1"/>
    <col min="4" max="4" width="22.125" customWidth="1"/>
    <col min="5" max="5" width="25.625" bestFit="1" customWidth="1"/>
    <col min="6" max="6" width="22.125" customWidth="1"/>
    <col min="7" max="7" width="20.625" customWidth="1"/>
    <col min="8" max="8" width="17.875" customWidth="1"/>
    <col min="9" max="9" width="28.375" bestFit="1" customWidth="1"/>
    <col min="10" max="10" width="22.25" bestFit="1" customWidth="1"/>
    <col min="11" max="11" width="7.875" customWidth="1"/>
    <col min="12" max="12" width="32.5" bestFit="1" customWidth="1"/>
    <col min="13" max="13" width="19.75" bestFit="1" customWidth="1"/>
    <col min="14" max="14" width="6.25" customWidth="1"/>
    <col min="15" max="15" width="44.375" bestFit="1" customWidth="1"/>
    <col min="16" max="16" width="20.125" bestFit="1" customWidth="1"/>
    <col min="17" max="17" width="5" customWidth="1"/>
    <col min="18" max="18" width="24.875" bestFit="1" customWidth="1"/>
    <col min="19" max="19" width="6.5" bestFit="1" customWidth="1"/>
    <col min="20" max="20" width="27.125" bestFit="1" customWidth="1"/>
    <col min="21" max="21" width="6.875" bestFit="1" customWidth="1"/>
    <col min="22" max="22" width="10.375" customWidth="1"/>
  </cols>
  <sheetData>
    <row r="1" spans="2:21" ht="15">
      <c r="D1" s="167" t="s">
        <v>190</v>
      </c>
      <c r="F1" s="167" t="s">
        <v>191</v>
      </c>
      <c r="I1" t="s">
        <v>192</v>
      </c>
    </row>
    <row r="2" spans="2:21">
      <c r="D2" s="168" t="s">
        <v>193</v>
      </c>
      <c r="F2" s="168" t="s">
        <v>194</v>
      </c>
      <c r="I2" s="250" t="s">
        <v>195</v>
      </c>
    </row>
    <row r="3" spans="2:21" ht="15">
      <c r="B3" s="8" t="s">
        <v>196</v>
      </c>
      <c r="D3" s="168" t="s">
        <v>197</v>
      </c>
      <c r="F3" s="168" t="s">
        <v>198</v>
      </c>
      <c r="I3" s="250" t="s">
        <v>199</v>
      </c>
    </row>
    <row r="4" spans="2:21" ht="15">
      <c r="B4" s="9" t="s">
        <v>200</v>
      </c>
      <c r="D4" s="168" t="s">
        <v>201</v>
      </c>
      <c r="F4" s="168" t="s">
        <v>202</v>
      </c>
      <c r="I4" s="250" t="s">
        <v>203</v>
      </c>
    </row>
    <row r="5" spans="2:21" ht="15">
      <c r="B5" s="10" t="s">
        <v>204</v>
      </c>
      <c r="D5" s="168" t="s">
        <v>205</v>
      </c>
      <c r="F5" s="168" t="s">
        <v>206</v>
      </c>
      <c r="I5" s="250" t="s">
        <v>207</v>
      </c>
    </row>
    <row r="6" spans="2:21">
      <c r="F6" s="168" t="s">
        <v>208</v>
      </c>
      <c r="I6" s="250" t="s">
        <v>209</v>
      </c>
    </row>
    <row r="7" spans="2:21">
      <c r="B7" t="s">
        <v>210</v>
      </c>
    </row>
    <row r="8" spans="2:21">
      <c r="B8" s="5" t="s">
        <v>55</v>
      </c>
      <c r="C8" s="5" t="s">
        <v>56</v>
      </c>
      <c r="D8" s="17" t="s">
        <v>52</v>
      </c>
      <c r="E8" s="5" t="s">
        <v>211</v>
      </c>
      <c r="F8" s="17" t="s">
        <v>212</v>
      </c>
      <c r="G8" s="7" t="s">
        <v>213</v>
      </c>
      <c r="I8" t="s">
        <v>214</v>
      </c>
      <c r="J8" t="s">
        <v>215</v>
      </c>
      <c r="L8" t="s">
        <v>216</v>
      </c>
      <c r="M8" t="s">
        <v>217</v>
      </c>
      <c r="O8" t="s">
        <v>218</v>
      </c>
      <c r="P8" t="s">
        <v>219</v>
      </c>
      <c r="R8" t="s">
        <v>52</v>
      </c>
      <c r="S8" t="s">
        <v>28</v>
      </c>
      <c r="T8" t="s">
        <v>220</v>
      </c>
      <c r="U8" t="s">
        <v>66</v>
      </c>
    </row>
    <row r="9" spans="2:21">
      <c r="B9" t="s">
        <v>221</v>
      </c>
      <c r="C9" t="s">
        <v>222</v>
      </c>
      <c r="D9" t="str">
        <f>CONCATENATE(Table2[[#This Row],[Measure]],Table2[[#This Row],[Variant]])</f>
        <v>DirectLampsL9W</v>
      </c>
      <c r="E9">
        <v>1</v>
      </c>
      <c r="F9" t="str">
        <f>CONCATENATE(Table2[[#This Row],[Measure &amp; Variant]],Table2[[#This Row],[Rated Power/Unit]])</f>
        <v>DirectLampsL9W1</v>
      </c>
      <c r="G9">
        <f>Table2[[#This Row],[Rated Power/Unit]]</f>
        <v>1</v>
      </c>
      <c r="I9" s="15"/>
      <c r="J9" s="15"/>
      <c r="L9" s="14"/>
      <c r="O9" t="s">
        <v>79</v>
      </c>
      <c r="P9" t="s">
        <v>222</v>
      </c>
      <c r="R9" t="s">
        <v>75</v>
      </c>
      <c r="S9" t="s">
        <v>223</v>
      </c>
      <c r="T9" s="22">
        <v>7</v>
      </c>
      <c r="U9" s="247">
        <v>15000</v>
      </c>
    </row>
    <row r="10" spans="2:21">
      <c r="B10" t="s">
        <v>221</v>
      </c>
      <c r="C10" t="s">
        <v>222</v>
      </c>
      <c r="D10" t="str">
        <f>CONCATENATE(Table2[[#This Row],[Measure]],Table2[[#This Row],[Variant]])</f>
        <v>DirectLampsL9W</v>
      </c>
      <c r="E10">
        <v>2</v>
      </c>
      <c r="F10" t="str">
        <f>CONCATENATE(Table2[[#This Row],[Measure &amp; Variant]],Table2[[#This Row],[Rated Power/Unit]])</f>
        <v>DirectLampsL9W2</v>
      </c>
      <c r="G10">
        <f>Table2[[#This Row],[Rated Power/Unit]]</f>
        <v>2</v>
      </c>
      <c r="I10" s="15" t="s">
        <v>224</v>
      </c>
      <c r="J10" s="15" t="s">
        <v>225</v>
      </c>
      <c r="L10" s="14" t="s">
        <v>226</v>
      </c>
      <c r="M10" t="s">
        <v>227</v>
      </c>
      <c r="O10" t="s">
        <v>82</v>
      </c>
      <c r="P10" t="s">
        <v>228</v>
      </c>
      <c r="R10" t="s">
        <v>81</v>
      </c>
      <c r="S10" t="s">
        <v>223</v>
      </c>
      <c r="T10" s="22">
        <v>12</v>
      </c>
      <c r="U10" s="247">
        <v>15000</v>
      </c>
    </row>
    <row r="11" spans="2:21">
      <c r="B11" t="s">
        <v>221</v>
      </c>
      <c r="C11" t="s">
        <v>222</v>
      </c>
      <c r="D11" t="str">
        <f>CONCATENATE(Table2[[#This Row],[Measure]],Table2[[#This Row],[Variant]])</f>
        <v>DirectLampsL9W</v>
      </c>
      <c r="E11">
        <v>3</v>
      </c>
      <c r="F11" t="str">
        <f>CONCATENATE(Table2[[#This Row],[Measure &amp; Variant]],Table2[[#This Row],[Rated Power/Unit]])</f>
        <v>DirectLampsL9W3</v>
      </c>
      <c r="G11">
        <f>Table2[[#This Row],[Rated Power/Unit]]</f>
        <v>3</v>
      </c>
      <c r="I11" s="15" t="s">
        <v>229</v>
      </c>
      <c r="J11" s="15" t="s">
        <v>230</v>
      </c>
      <c r="L11" s="14" t="s">
        <v>231</v>
      </c>
      <c r="M11" t="s">
        <v>232</v>
      </c>
      <c r="O11" t="s">
        <v>84</v>
      </c>
      <c r="P11" t="s">
        <v>233</v>
      </c>
      <c r="R11" t="s">
        <v>83</v>
      </c>
      <c r="S11" t="s">
        <v>223</v>
      </c>
      <c r="T11" s="22">
        <v>19</v>
      </c>
      <c r="U11" s="247">
        <v>15000</v>
      </c>
    </row>
    <row r="12" spans="2:21">
      <c r="B12" t="s">
        <v>221</v>
      </c>
      <c r="C12" t="s">
        <v>222</v>
      </c>
      <c r="D12" t="str">
        <f>CONCATENATE(Table2[[#This Row],[Measure]],Table2[[#This Row],[Variant]])</f>
        <v>DirectLampsL9W</v>
      </c>
      <c r="E12">
        <v>4</v>
      </c>
      <c r="F12" t="str">
        <f>CONCATENATE(Table2[[#This Row],[Measure &amp; Variant]],Table2[[#This Row],[Rated Power/Unit]])</f>
        <v>DirectLampsL9W4</v>
      </c>
      <c r="G12">
        <f>Table2[[#This Row],[Rated Power/Unit]]</f>
        <v>4</v>
      </c>
      <c r="I12" s="15" t="s">
        <v>234</v>
      </c>
      <c r="J12" s="15" t="s">
        <v>235</v>
      </c>
      <c r="L12" s="14" t="s">
        <v>165</v>
      </c>
      <c r="M12" t="s">
        <v>236</v>
      </c>
      <c r="O12" t="s">
        <v>87</v>
      </c>
      <c r="P12" t="s">
        <v>87</v>
      </c>
      <c r="R12" t="s">
        <v>85</v>
      </c>
      <c r="S12" t="s">
        <v>223</v>
      </c>
      <c r="T12" s="22">
        <v>4</v>
      </c>
      <c r="U12">
        <v>15000</v>
      </c>
    </row>
    <row r="13" spans="2:21">
      <c r="B13" t="s">
        <v>221</v>
      </c>
      <c r="C13" t="s">
        <v>222</v>
      </c>
      <c r="D13" t="str">
        <f>CONCATENATE(Table2[[#This Row],[Measure]],Table2[[#This Row],[Variant]])</f>
        <v>DirectLampsL9W</v>
      </c>
      <c r="E13">
        <v>5</v>
      </c>
      <c r="F13" t="str">
        <f>CONCATENATE(Table2[[#This Row],[Measure &amp; Variant]],Table2[[#This Row],[Rated Power/Unit]])</f>
        <v>DirectLampsL9W5</v>
      </c>
      <c r="G13">
        <f>Table2[[#This Row],[Rated Power/Unit]]</f>
        <v>5</v>
      </c>
      <c r="I13" s="15" t="s">
        <v>237</v>
      </c>
      <c r="J13" s="15" t="s">
        <v>238</v>
      </c>
      <c r="L13" s="14" t="s">
        <v>239</v>
      </c>
      <c r="M13" t="s">
        <v>240</v>
      </c>
      <c r="O13" t="s">
        <v>241</v>
      </c>
      <c r="P13" t="s">
        <v>242</v>
      </c>
      <c r="R13" t="s">
        <v>89</v>
      </c>
      <c r="S13" t="s">
        <v>223</v>
      </c>
      <c r="T13" s="22">
        <v>12</v>
      </c>
      <c r="U13" s="247">
        <v>15000</v>
      </c>
    </row>
    <row r="14" spans="2:21">
      <c r="B14" t="s">
        <v>221</v>
      </c>
      <c r="C14" t="s">
        <v>222</v>
      </c>
      <c r="D14" t="str">
        <f>CONCATENATE(Table2[[#This Row],[Measure]],Table2[[#This Row],[Variant]])</f>
        <v>DirectLampsL9W</v>
      </c>
      <c r="E14">
        <v>6</v>
      </c>
      <c r="F14" t="str">
        <f>CONCATENATE(Table2[[#This Row],[Measure &amp; Variant]],Table2[[#This Row],[Rated Power/Unit]])</f>
        <v>DirectLampsL9W6</v>
      </c>
      <c r="G14">
        <f>Table2[[#This Row],[Rated Power/Unit]]</f>
        <v>6</v>
      </c>
      <c r="I14" s="15" t="s">
        <v>243</v>
      </c>
      <c r="J14" s="15" t="s">
        <v>244</v>
      </c>
      <c r="L14" s="14" t="s">
        <v>142</v>
      </c>
      <c r="M14" t="s">
        <v>245</v>
      </c>
      <c r="O14" t="s">
        <v>93</v>
      </c>
      <c r="P14" t="s">
        <v>246</v>
      </c>
      <c r="R14" t="s">
        <v>91</v>
      </c>
      <c r="S14" t="s">
        <v>223</v>
      </c>
      <c r="T14" s="22">
        <v>18</v>
      </c>
      <c r="U14" s="247">
        <v>50000</v>
      </c>
    </row>
    <row r="15" spans="2:21">
      <c r="B15" t="s">
        <v>221</v>
      </c>
      <c r="C15" t="s">
        <v>222</v>
      </c>
      <c r="D15" t="str">
        <f>CONCATENATE(Table2[[#This Row],[Measure]],Table2[[#This Row],[Variant]])</f>
        <v>DirectLampsL9W</v>
      </c>
      <c r="E15">
        <v>7</v>
      </c>
      <c r="F15" t="str">
        <f>CONCATENATE(Table2[[#This Row],[Measure &amp; Variant]],Table2[[#This Row],[Rated Power/Unit]])</f>
        <v>DirectLampsL9W7</v>
      </c>
      <c r="G15">
        <f>Table2[[#This Row],[Rated Power/Unit]]</f>
        <v>7</v>
      </c>
      <c r="I15" s="15" t="s">
        <v>247</v>
      </c>
      <c r="J15" s="15" t="s">
        <v>248</v>
      </c>
      <c r="L15" s="14" t="s">
        <v>249</v>
      </c>
      <c r="M15" t="s">
        <v>250</v>
      </c>
      <c r="O15" t="s">
        <v>96</v>
      </c>
      <c r="P15" t="s">
        <v>251</v>
      </c>
      <c r="R15" t="s">
        <v>95</v>
      </c>
      <c r="S15" t="s">
        <v>223</v>
      </c>
      <c r="T15" s="22">
        <v>9</v>
      </c>
      <c r="U15" s="247">
        <v>50000</v>
      </c>
    </row>
    <row r="16" spans="2:21">
      <c r="B16" t="s">
        <v>221</v>
      </c>
      <c r="C16" t="s">
        <v>222</v>
      </c>
      <c r="D16" t="str">
        <f>CONCATENATE(Table2[[#This Row],[Measure]],Table2[[#This Row],[Variant]])</f>
        <v>DirectLampsL9W</v>
      </c>
      <c r="E16">
        <v>8</v>
      </c>
      <c r="F16" t="str">
        <f>CONCATENATE(Table2[[#This Row],[Measure &amp; Variant]],Table2[[#This Row],[Rated Power/Unit]])</f>
        <v>DirectLampsL9W8</v>
      </c>
      <c r="G16">
        <f>Table2[[#This Row],[Rated Power/Unit]]</f>
        <v>8</v>
      </c>
      <c r="I16" s="15" t="s">
        <v>252</v>
      </c>
      <c r="J16" s="15" t="s">
        <v>253</v>
      </c>
      <c r="L16" s="14" t="s">
        <v>136</v>
      </c>
      <c r="M16" t="s">
        <v>254</v>
      </c>
      <c r="O16" s="163" t="s">
        <v>255</v>
      </c>
      <c r="P16" s="163" t="s">
        <v>256</v>
      </c>
      <c r="R16" s="163" t="s">
        <v>257</v>
      </c>
      <c r="S16" s="163" t="s">
        <v>223</v>
      </c>
      <c r="T16" s="164">
        <v>16</v>
      </c>
      <c r="U16" s="247">
        <v>50000</v>
      </c>
    </row>
    <row r="17" spans="2:21">
      <c r="B17" t="s">
        <v>221</v>
      </c>
      <c r="C17" t="s">
        <v>222</v>
      </c>
      <c r="D17" t="str">
        <f>CONCATENATE(Table2[[#This Row],[Measure]],Table2[[#This Row],[Variant]])</f>
        <v>DirectLampsL9W</v>
      </c>
      <c r="E17">
        <v>9</v>
      </c>
      <c r="F17" t="str">
        <f>CONCATENATE(Table2[[#This Row],[Measure &amp; Variant]],Table2[[#This Row],[Rated Power/Unit]])</f>
        <v>DirectLampsL9W9</v>
      </c>
      <c r="G17">
        <f>Table2[[#This Row],[Rated Power/Unit]]</f>
        <v>9</v>
      </c>
      <c r="I17" s="15" t="s">
        <v>258</v>
      </c>
      <c r="J17" s="15" t="s">
        <v>259</v>
      </c>
      <c r="L17" s="14" t="s">
        <v>172</v>
      </c>
      <c r="M17" t="s">
        <v>260</v>
      </c>
      <c r="O17" s="163" t="s">
        <v>261</v>
      </c>
      <c r="P17" s="163" t="s">
        <v>262</v>
      </c>
      <c r="R17" s="163" t="s">
        <v>263</v>
      </c>
      <c r="S17" s="163" t="s">
        <v>223</v>
      </c>
      <c r="T17" s="164">
        <v>8</v>
      </c>
      <c r="U17" s="247">
        <v>50000</v>
      </c>
    </row>
    <row r="18" spans="2:21">
      <c r="B18" t="s">
        <v>221</v>
      </c>
      <c r="C18" t="s">
        <v>228</v>
      </c>
      <c r="D18" t="str">
        <f>CONCATENATE(Table2[[#This Row],[Measure]],Table2[[#This Row],[Variant]])</f>
        <v>DirectLampsL12W</v>
      </c>
      <c r="E18">
        <v>10</v>
      </c>
      <c r="F18" t="str">
        <f>CONCATENATE(Table2[[#This Row],[Measure &amp; Variant]],Table2[[#This Row],[Rated Power/Unit]])</f>
        <v>DirectLampsL12W10</v>
      </c>
      <c r="G18">
        <f>Table2[[#This Row],[Rated Power/Unit]]</f>
        <v>10</v>
      </c>
      <c r="I18" s="15" t="s">
        <v>264</v>
      </c>
      <c r="J18" s="15" t="s">
        <v>265</v>
      </c>
      <c r="L18" s="162" t="s">
        <v>266</v>
      </c>
      <c r="M18" s="163" t="s">
        <v>267</v>
      </c>
      <c r="O18" s="325" t="s">
        <v>99</v>
      </c>
      <c r="P18" t="s">
        <v>268</v>
      </c>
      <c r="R18" s="325" t="s">
        <v>98</v>
      </c>
      <c r="S18" s="325" t="s">
        <v>223</v>
      </c>
      <c r="T18" s="22">
        <v>16</v>
      </c>
      <c r="U18" s="247">
        <v>50000</v>
      </c>
    </row>
    <row r="19" spans="2:21">
      <c r="B19" t="s">
        <v>221</v>
      </c>
      <c r="C19" t="s">
        <v>228</v>
      </c>
      <c r="D19" t="str">
        <f>CONCATENATE(Table2[[#This Row],[Measure]],Table2[[#This Row],[Variant]])</f>
        <v>DirectLampsL12W</v>
      </c>
      <c r="E19">
        <v>11</v>
      </c>
      <c r="F19" t="str">
        <f>CONCATENATE(Table2[[#This Row],[Measure &amp; Variant]],Table2[[#This Row],[Rated Power/Unit]])</f>
        <v>DirectLampsL12W11</v>
      </c>
      <c r="G19">
        <f>Table2[[#This Row],[Rated Power/Unit]]</f>
        <v>11</v>
      </c>
      <c r="I19" s="15" t="s">
        <v>269</v>
      </c>
      <c r="J19" s="15" t="s">
        <v>270</v>
      </c>
      <c r="L19" s="326" t="s">
        <v>147</v>
      </c>
      <c r="M19" s="325" t="s">
        <v>271</v>
      </c>
      <c r="O19" s="325" t="s">
        <v>101</v>
      </c>
      <c r="P19" t="s">
        <v>272</v>
      </c>
      <c r="R19" s="325" t="s">
        <v>100</v>
      </c>
      <c r="S19" s="325" t="s">
        <v>223</v>
      </c>
      <c r="T19" s="22">
        <v>8</v>
      </c>
      <c r="U19" s="247">
        <v>50000</v>
      </c>
    </row>
    <row r="20" spans="2:21">
      <c r="B20" t="s">
        <v>221</v>
      </c>
      <c r="C20" t="s">
        <v>228</v>
      </c>
      <c r="D20" t="str">
        <f>CONCATENATE(Table2[[#This Row],[Measure]],Table2[[#This Row],[Variant]])</f>
        <v>DirectLampsL12W</v>
      </c>
      <c r="E20">
        <v>12</v>
      </c>
      <c r="F20" t="str">
        <f>CONCATENATE(Table2[[#This Row],[Measure &amp; Variant]],Table2[[#This Row],[Rated Power/Unit]])</f>
        <v>DirectLampsL12W12</v>
      </c>
      <c r="G20">
        <f>Table2[[#This Row],[Rated Power/Unit]]</f>
        <v>12</v>
      </c>
      <c r="I20" s="15" t="s">
        <v>273</v>
      </c>
      <c r="J20" s="15" t="s">
        <v>274</v>
      </c>
      <c r="L20" s="326" t="s">
        <v>275</v>
      </c>
      <c r="M20" s="325" t="s">
        <v>276</v>
      </c>
      <c r="O20" s="325" t="s">
        <v>104</v>
      </c>
      <c r="P20" t="s">
        <v>277</v>
      </c>
      <c r="R20" s="325" t="s">
        <v>102</v>
      </c>
      <c r="S20" s="325" t="s">
        <v>223</v>
      </c>
      <c r="T20" s="22">
        <v>65</v>
      </c>
      <c r="U20" s="247">
        <v>50000</v>
      </c>
    </row>
    <row r="21" spans="2:21">
      <c r="B21" t="s">
        <v>221</v>
      </c>
      <c r="C21" t="s">
        <v>228</v>
      </c>
      <c r="D21" t="str">
        <f>CONCATENATE(Table2[[#This Row],[Measure]],Table2[[#This Row],[Variant]])</f>
        <v>DirectLampsL12W</v>
      </c>
      <c r="E21">
        <v>13</v>
      </c>
      <c r="F21" t="str">
        <f>CONCATENATE(Table2[[#This Row],[Measure &amp; Variant]],Table2[[#This Row],[Rated Power/Unit]])</f>
        <v>DirectLampsL12W13</v>
      </c>
      <c r="G21">
        <f>Table2[[#This Row],[Rated Power/Unit]]</f>
        <v>13</v>
      </c>
      <c r="I21" s="15" t="s">
        <v>278</v>
      </c>
      <c r="J21" s="15" t="s">
        <v>279</v>
      </c>
      <c r="L21" s="326" t="s">
        <v>86</v>
      </c>
      <c r="M21" s="325" t="s">
        <v>280</v>
      </c>
      <c r="O21" s="325" t="s">
        <v>107</v>
      </c>
      <c r="P21" t="s">
        <v>281</v>
      </c>
      <c r="R21" s="325" t="s">
        <v>106</v>
      </c>
      <c r="S21" s="325" t="s">
        <v>223</v>
      </c>
      <c r="T21" s="22">
        <v>100</v>
      </c>
      <c r="U21" s="247">
        <v>50000</v>
      </c>
    </row>
    <row r="22" spans="2:21">
      <c r="B22" t="s">
        <v>221</v>
      </c>
      <c r="C22" t="s">
        <v>228</v>
      </c>
      <c r="D22" t="str">
        <f>CONCATENATE(Table2[[#This Row],[Measure]],Table2[[#This Row],[Variant]])</f>
        <v>DirectLampsL12W</v>
      </c>
      <c r="E22">
        <v>14</v>
      </c>
      <c r="F22" t="str">
        <f>CONCATENATE(Table2[[#This Row],[Measure &amp; Variant]],Table2[[#This Row],[Rated Power/Unit]])</f>
        <v>DirectLampsL12W14</v>
      </c>
      <c r="G22">
        <f>Table2[[#This Row],[Rated Power/Unit]]</f>
        <v>14</v>
      </c>
      <c r="I22" s="15" t="s">
        <v>282</v>
      </c>
      <c r="J22" s="15" t="s">
        <v>283</v>
      </c>
      <c r="L22" s="162" t="s">
        <v>284</v>
      </c>
      <c r="M22" s="163" t="s">
        <v>285</v>
      </c>
      <c r="O22" s="325" t="s">
        <v>110</v>
      </c>
      <c r="P22" t="s">
        <v>286</v>
      </c>
      <c r="R22" s="325" t="s">
        <v>109</v>
      </c>
      <c r="S22" s="325" t="s">
        <v>223</v>
      </c>
      <c r="T22" s="22">
        <v>144</v>
      </c>
      <c r="U22" s="247">
        <v>50000</v>
      </c>
    </row>
    <row r="23" spans="2:21">
      <c r="B23" t="s">
        <v>221</v>
      </c>
      <c r="C23" t="s">
        <v>228</v>
      </c>
      <c r="D23" t="str">
        <f>CONCATENATE(Table2[[#This Row],[Measure]],Table2[[#This Row],[Variant]])</f>
        <v>DirectLampsL12W</v>
      </c>
      <c r="E23">
        <v>15</v>
      </c>
      <c r="F23" t="str">
        <f>CONCATENATE(Table2[[#This Row],[Measure &amp; Variant]],Table2[[#This Row],[Rated Power/Unit]])</f>
        <v>DirectLampsL12W15</v>
      </c>
      <c r="G23">
        <f>Table2[[#This Row],[Rated Power/Unit]]</f>
        <v>15</v>
      </c>
      <c r="I23" s="15" t="s">
        <v>287</v>
      </c>
      <c r="J23" s="15" t="s">
        <v>288</v>
      </c>
      <c r="L23" s="326" t="s">
        <v>78</v>
      </c>
      <c r="M23" s="325" t="s">
        <v>221</v>
      </c>
      <c r="O23" s="325" t="s">
        <v>115</v>
      </c>
      <c r="P23" t="s">
        <v>289</v>
      </c>
      <c r="R23" s="325" t="s">
        <v>112</v>
      </c>
      <c r="S23" s="325" t="s">
        <v>51</v>
      </c>
      <c r="T23" s="22">
        <v>40</v>
      </c>
      <c r="U23">
        <v>50000</v>
      </c>
    </row>
    <row r="24" spans="2:21">
      <c r="B24" t="s">
        <v>221</v>
      </c>
      <c r="C24" t="s">
        <v>233</v>
      </c>
      <c r="D24" t="str">
        <f>CONCATENATE(Table2[[#This Row],[Measure]],Table2[[#This Row],[Variant]])</f>
        <v>DirectLampsL15W</v>
      </c>
      <c r="E24">
        <v>16</v>
      </c>
      <c r="F24" t="str">
        <f>CONCATENATE(Table2[[#This Row],[Measure &amp; Variant]],Table2[[#This Row],[Rated Power/Unit]])</f>
        <v>DirectLampsL15W16</v>
      </c>
      <c r="G24">
        <f>Table2[[#This Row],[Rated Power/Unit]]</f>
        <v>16</v>
      </c>
      <c r="I24" s="15" t="s">
        <v>290</v>
      </c>
      <c r="J24" s="15" t="s">
        <v>291</v>
      </c>
      <c r="L24" s="326" t="s">
        <v>178</v>
      </c>
      <c r="M24" s="325" t="s">
        <v>292</v>
      </c>
      <c r="O24" s="325" t="s">
        <v>118</v>
      </c>
      <c r="P24" t="s">
        <v>293</v>
      </c>
      <c r="R24" s="325" t="s">
        <v>117</v>
      </c>
      <c r="S24" s="325" t="s">
        <v>51</v>
      </c>
      <c r="T24" s="22">
        <v>40</v>
      </c>
      <c r="U24">
        <v>50000</v>
      </c>
    </row>
    <row r="25" spans="2:21">
      <c r="B25" t="s">
        <v>221</v>
      </c>
      <c r="C25" t="s">
        <v>233</v>
      </c>
      <c r="D25" t="str">
        <f>CONCATENATE(Table2[[#This Row],[Measure]],Table2[[#This Row],[Variant]])</f>
        <v>DirectLampsL15W</v>
      </c>
      <c r="E25">
        <v>17</v>
      </c>
      <c r="F25" t="str">
        <f>CONCATENATE(Table2[[#This Row],[Measure &amp; Variant]],Table2[[#This Row],[Rated Power/Unit]])</f>
        <v>DirectLampsL15W17</v>
      </c>
      <c r="G25">
        <f>Table2[[#This Row],[Rated Power/Unit]]</f>
        <v>17</v>
      </c>
      <c r="I25" s="15" t="s">
        <v>294</v>
      </c>
      <c r="J25" s="15" t="s">
        <v>295</v>
      </c>
      <c r="L25" s="327" t="s">
        <v>224</v>
      </c>
      <c r="M25" s="325" t="s">
        <v>158</v>
      </c>
      <c r="O25" s="325" t="s">
        <v>120</v>
      </c>
      <c r="P25" t="s">
        <v>296</v>
      </c>
      <c r="R25" s="325" t="s">
        <v>119</v>
      </c>
      <c r="S25" s="325" t="s">
        <v>51</v>
      </c>
      <c r="T25" s="22">
        <v>20</v>
      </c>
      <c r="U25">
        <v>50000</v>
      </c>
    </row>
    <row r="26" spans="2:21">
      <c r="B26" t="s">
        <v>221</v>
      </c>
      <c r="C26" t="s">
        <v>233</v>
      </c>
      <c r="D26" t="str">
        <f>CONCATENATE(Table2[[#This Row],[Measure]],Table2[[#This Row],[Variant]])</f>
        <v>DirectLampsL15W</v>
      </c>
      <c r="E26">
        <v>18</v>
      </c>
      <c r="F26" t="str">
        <f>CONCATENATE(Table2[[#This Row],[Measure &amp; Variant]],Table2[[#This Row],[Rated Power/Unit]])</f>
        <v>DirectLampsL15W18</v>
      </c>
      <c r="G26">
        <f>Table2[[#This Row],[Rated Power/Unit]]</f>
        <v>18</v>
      </c>
      <c r="I26" s="15" t="s">
        <v>297</v>
      </c>
      <c r="J26" s="15" t="s">
        <v>298</v>
      </c>
      <c r="L26" s="14" t="s">
        <v>134</v>
      </c>
      <c r="M26" t="s">
        <v>299</v>
      </c>
      <c r="O26" s="325" t="s">
        <v>123</v>
      </c>
      <c r="P26" t="s">
        <v>300</v>
      </c>
      <c r="R26" s="325" t="s">
        <v>122</v>
      </c>
      <c r="S26" s="325" t="s">
        <v>51</v>
      </c>
      <c r="T26" s="22">
        <v>20</v>
      </c>
      <c r="U26">
        <v>50000</v>
      </c>
    </row>
    <row r="27" spans="2:21">
      <c r="B27" t="s">
        <v>221</v>
      </c>
      <c r="C27" t="s">
        <v>233</v>
      </c>
      <c r="D27" t="str">
        <f>CONCATENATE(Table2[[#This Row],[Measure]],Table2[[#This Row],[Variant]])</f>
        <v>DirectLampsL15W</v>
      </c>
      <c r="E27">
        <v>19</v>
      </c>
      <c r="F27" t="str">
        <f>CONCATENATE(Table2[[#This Row],[Measure &amp; Variant]],Table2[[#This Row],[Rated Power/Unit]])</f>
        <v>DirectLampsL15W19</v>
      </c>
      <c r="G27">
        <f>Table2[[#This Row],[Rated Power/Unit]]</f>
        <v>19</v>
      </c>
      <c r="I27" s="15" t="s">
        <v>301</v>
      </c>
      <c r="J27" s="15" t="s">
        <v>302</v>
      </c>
      <c r="O27" s="325" t="s">
        <v>125</v>
      </c>
      <c r="P27" t="s">
        <v>303</v>
      </c>
      <c r="R27" s="325" t="s">
        <v>124</v>
      </c>
      <c r="S27" s="325" t="s">
        <v>51</v>
      </c>
      <c r="T27" s="22">
        <v>20</v>
      </c>
      <c r="U27">
        <v>50000</v>
      </c>
    </row>
    <row r="28" spans="2:21">
      <c r="B28" t="s">
        <v>221</v>
      </c>
      <c r="C28" t="s">
        <v>233</v>
      </c>
      <c r="D28" t="str">
        <f>CONCATENATE(Table2[[#This Row],[Measure]],Table2[[#This Row],[Variant]])</f>
        <v>DirectLampsL15W</v>
      </c>
      <c r="E28">
        <v>20</v>
      </c>
      <c r="F28" t="str">
        <f>CONCATENATE(Table2[[#This Row],[Measure &amp; Variant]],Table2[[#This Row],[Rated Power/Unit]])</f>
        <v>DirectLampsL15W20</v>
      </c>
      <c r="G28">
        <f>Table2[[#This Row],[Rated Power/Unit]]</f>
        <v>20</v>
      </c>
      <c r="I28" s="15" t="s">
        <v>304</v>
      </c>
      <c r="J28" s="15" t="s">
        <v>305</v>
      </c>
      <c r="O28" s="163" t="s">
        <v>306</v>
      </c>
      <c r="P28" s="163" t="s">
        <v>307</v>
      </c>
      <c r="R28" s="163" t="s">
        <v>308</v>
      </c>
      <c r="S28" s="163" t="s">
        <v>51</v>
      </c>
      <c r="T28" s="166">
        <v>20</v>
      </c>
      <c r="U28" s="163">
        <v>50000</v>
      </c>
    </row>
    <row r="29" spans="2:21">
      <c r="B29" t="s">
        <v>221</v>
      </c>
      <c r="C29" t="s">
        <v>233</v>
      </c>
      <c r="D29" t="str">
        <f>CONCATENATE(Table2[[#This Row],[Measure]],Table2[[#This Row],[Variant]])</f>
        <v>DirectLampsL15W</v>
      </c>
      <c r="E29">
        <v>21</v>
      </c>
      <c r="F29" t="str">
        <f>CONCATENATE(Table2[[#This Row],[Measure &amp; Variant]],Table2[[#This Row],[Rated Power/Unit]])</f>
        <v>DirectLampsL15W21</v>
      </c>
      <c r="G29">
        <f>Table2[[#This Row],[Rated Power/Unit]]</f>
        <v>21</v>
      </c>
      <c r="I29" s="15" t="s">
        <v>309</v>
      </c>
      <c r="J29" s="15" t="s">
        <v>310</v>
      </c>
      <c r="O29" s="163" t="s">
        <v>311</v>
      </c>
      <c r="P29" s="163" t="s">
        <v>312</v>
      </c>
      <c r="R29" s="163" t="s">
        <v>313</v>
      </c>
      <c r="S29" s="163" t="s">
        <v>51</v>
      </c>
      <c r="T29" s="164">
        <v>25</v>
      </c>
      <c r="U29" s="165">
        <v>50000</v>
      </c>
    </row>
    <row r="30" spans="2:21">
      <c r="B30" t="s">
        <v>221</v>
      </c>
      <c r="C30" t="s">
        <v>233</v>
      </c>
      <c r="D30" t="str">
        <f>CONCATENATE(Table2[[#This Row],[Measure]],Table2[[#This Row],[Variant]])</f>
        <v>DirectLampsL15W</v>
      </c>
      <c r="E30">
        <v>22</v>
      </c>
      <c r="F30" t="str">
        <f>CONCATENATE(Table2[[#This Row],[Measure &amp; Variant]],Table2[[#This Row],[Rated Power/Unit]])</f>
        <v>DirectLampsL15W22</v>
      </c>
      <c r="G30">
        <f>Table2[[#This Row],[Rated Power/Unit]]</f>
        <v>22</v>
      </c>
      <c r="I30" s="15" t="s">
        <v>314</v>
      </c>
      <c r="J30" s="15" t="s">
        <v>315</v>
      </c>
      <c r="O30" s="163" t="s">
        <v>316</v>
      </c>
      <c r="P30" s="163" t="s">
        <v>317</v>
      </c>
      <c r="R30" s="163" t="s">
        <v>318</v>
      </c>
      <c r="S30" s="163" t="s">
        <v>51</v>
      </c>
      <c r="T30" s="164">
        <v>70</v>
      </c>
      <c r="U30" s="165">
        <v>50000</v>
      </c>
    </row>
    <row r="31" spans="2:21">
      <c r="B31" t="s">
        <v>221</v>
      </c>
      <c r="C31" t="s">
        <v>233</v>
      </c>
      <c r="D31" t="str">
        <f>CONCATENATE(Table2[[#This Row],[Measure]],Table2[[#This Row],[Variant]])</f>
        <v>DirectLampsL15W</v>
      </c>
      <c r="E31">
        <v>23</v>
      </c>
      <c r="F31" t="str">
        <f>CONCATENATE(Table2[[#This Row],[Measure &amp; Variant]],Table2[[#This Row],[Rated Power/Unit]])</f>
        <v>DirectLampsL15W23</v>
      </c>
      <c r="G31">
        <f>Table2[[#This Row],[Rated Power/Unit]]</f>
        <v>23</v>
      </c>
      <c r="I31" s="15" t="s">
        <v>319</v>
      </c>
      <c r="J31" s="15" t="s">
        <v>320</v>
      </c>
      <c r="O31" s="163" t="s">
        <v>321</v>
      </c>
      <c r="P31" s="163" t="s">
        <v>322</v>
      </c>
      <c r="R31" s="163" t="s">
        <v>323</v>
      </c>
      <c r="S31" s="163" t="s">
        <v>51</v>
      </c>
      <c r="T31" s="164">
        <v>124</v>
      </c>
      <c r="U31" s="165">
        <v>50000</v>
      </c>
    </row>
    <row r="32" spans="2:21">
      <c r="B32" t="s">
        <v>221</v>
      </c>
      <c r="C32" t="s">
        <v>233</v>
      </c>
      <c r="D32" t="str">
        <f>CONCATENATE(Table2[[#This Row],[Measure]],Table2[[#This Row],[Variant]])</f>
        <v>DirectLampsL15W</v>
      </c>
      <c r="E32">
        <v>24</v>
      </c>
      <c r="F32" t="str">
        <f>CONCATENATE(Table2[[#This Row],[Measure &amp; Variant]],Table2[[#This Row],[Rated Power/Unit]])</f>
        <v>DirectLampsL15W24</v>
      </c>
      <c r="G32">
        <f>Table2[[#This Row],[Rated Power/Unit]]</f>
        <v>24</v>
      </c>
      <c r="I32" s="15" t="s">
        <v>324</v>
      </c>
      <c r="J32" s="15" t="s">
        <v>325</v>
      </c>
      <c r="O32" s="325" t="s">
        <v>326</v>
      </c>
      <c r="P32" t="s">
        <v>327</v>
      </c>
      <c r="R32" s="325" t="s">
        <v>126</v>
      </c>
      <c r="S32" s="325" t="s">
        <v>51</v>
      </c>
      <c r="T32" s="22">
        <v>65</v>
      </c>
      <c r="U32">
        <v>50000</v>
      </c>
    </row>
    <row r="33" spans="2:21">
      <c r="B33" t="s">
        <v>221</v>
      </c>
      <c r="C33" t="s">
        <v>233</v>
      </c>
      <c r="D33" t="str">
        <f>CONCATENATE(Table2[[#This Row],[Measure]],Table2[[#This Row],[Variant]])</f>
        <v>DirectLampsL15W</v>
      </c>
      <c r="E33">
        <v>25</v>
      </c>
      <c r="F33" t="str">
        <f>CONCATENATE(Table2[[#This Row],[Measure &amp; Variant]],Table2[[#This Row],[Rated Power/Unit]])</f>
        <v>DirectLampsL15W25</v>
      </c>
      <c r="G33">
        <f>Table2[[#This Row],[Rated Power/Unit]]</f>
        <v>25</v>
      </c>
      <c r="I33" s="15" t="s">
        <v>328</v>
      </c>
      <c r="J33" s="15" t="s">
        <v>329</v>
      </c>
      <c r="O33" s="163" t="s">
        <v>330</v>
      </c>
      <c r="P33" s="163" t="s">
        <v>331</v>
      </c>
      <c r="R33" s="163" t="s">
        <v>332</v>
      </c>
      <c r="S33" s="163" t="s">
        <v>51</v>
      </c>
      <c r="T33" s="166">
        <v>65</v>
      </c>
      <c r="U33" s="163">
        <v>50000</v>
      </c>
    </row>
    <row r="34" spans="2:21">
      <c r="B34" t="s">
        <v>221</v>
      </c>
      <c r="C34" t="s">
        <v>233</v>
      </c>
      <c r="D34" t="str">
        <f>CONCATENATE(Table2[[#This Row],[Measure]],Table2[[#This Row],[Variant]])</f>
        <v>DirectLampsL15W</v>
      </c>
      <c r="E34">
        <v>26</v>
      </c>
      <c r="F34" t="str">
        <f>CONCATENATE(Table2[[#This Row],[Measure &amp; Variant]],Table2[[#This Row],[Rated Power/Unit]])</f>
        <v>DirectLampsL15W26</v>
      </c>
      <c r="G34">
        <f>Table2[[#This Row],[Rated Power/Unit]]</f>
        <v>26</v>
      </c>
      <c r="I34" s="15" t="s">
        <v>333</v>
      </c>
      <c r="J34" s="15" t="s">
        <v>334</v>
      </c>
      <c r="O34" s="325" t="s">
        <v>130</v>
      </c>
      <c r="P34" t="s">
        <v>335</v>
      </c>
      <c r="R34" s="325" t="s">
        <v>129</v>
      </c>
      <c r="S34" s="325" t="s">
        <v>51</v>
      </c>
      <c r="T34" s="22">
        <v>100</v>
      </c>
      <c r="U34">
        <v>50000</v>
      </c>
    </row>
    <row r="35" spans="2:21">
      <c r="B35" t="s">
        <v>221</v>
      </c>
      <c r="C35" t="s">
        <v>233</v>
      </c>
      <c r="D35" t="str">
        <f>CONCATENATE(Table2[[#This Row],[Measure]],Table2[[#This Row],[Variant]])</f>
        <v>DirectLampsL15W</v>
      </c>
      <c r="E35">
        <v>27</v>
      </c>
      <c r="F35" t="str">
        <f>CONCATENATE(Table2[[#This Row],[Measure &amp; Variant]],Table2[[#This Row],[Rated Power/Unit]])</f>
        <v>DirectLampsL15W27</v>
      </c>
      <c r="G35">
        <f>Table2[[#This Row],[Rated Power/Unit]]</f>
        <v>27</v>
      </c>
      <c r="I35" s="16" t="s">
        <v>336</v>
      </c>
      <c r="J35" s="16" t="s">
        <v>337</v>
      </c>
      <c r="O35" s="163" t="s">
        <v>338</v>
      </c>
      <c r="P35" s="163" t="s">
        <v>339</v>
      </c>
      <c r="R35" s="163" t="s">
        <v>340</v>
      </c>
      <c r="S35" s="163" t="s">
        <v>51</v>
      </c>
      <c r="T35" s="166">
        <v>100</v>
      </c>
      <c r="U35" s="163">
        <v>50000</v>
      </c>
    </row>
    <row r="36" spans="2:21">
      <c r="B36" t="s">
        <v>221</v>
      </c>
      <c r="C36" t="s">
        <v>233</v>
      </c>
      <c r="D36" t="str">
        <f>CONCATENATE(Table2[[#This Row],[Measure]],Table2[[#This Row],[Variant]])</f>
        <v>DirectLampsL15W</v>
      </c>
      <c r="E36">
        <v>28</v>
      </c>
      <c r="F36" t="str">
        <f>CONCATENATE(Table2[[#This Row],[Measure &amp; Variant]],Table2[[#This Row],[Rated Power/Unit]])</f>
        <v>DirectLampsL15W28</v>
      </c>
      <c r="G36">
        <f>Table2[[#This Row],[Rated Power/Unit]]</f>
        <v>28</v>
      </c>
      <c r="I36" s="16" t="s">
        <v>341</v>
      </c>
      <c r="J36" s="16" t="s">
        <v>342</v>
      </c>
      <c r="O36" s="325" t="s">
        <v>343</v>
      </c>
      <c r="P36" t="s">
        <v>344</v>
      </c>
      <c r="R36" s="325" t="s">
        <v>131</v>
      </c>
      <c r="S36" s="325" t="s">
        <v>51</v>
      </c>
      <c r="T36" s="22">
        <v>144</v>
      </c>
      <c r="U36">
        <v>50000</v>
      </c>
    </row>
    <row r="37" spans="2:21">
      <c r="B37" t="s">
        <v>221</v>
      </c>
      <c r="C37" t="s">
        <v>233</v>
      </c>
      <c r="D37" t="str">
        <f>CONCATENATE(Table2[[#This Row],[Measure]],Table2[[#This Row],[Variant]])</f>
        <v>DirectLampsL15W</v>
      </c>
      <c r="E37">
        <v>29</v>
      </c>
      <c r="F37" t="str">
        <f>CONCATENATE(Table2[[#This Row],[Measure &amp; Variant]],Table2[[#This Row],[Rated Power/Unit]])</f>
        <v>DirectLampsL15W29</v>
      </c>
      <c r="G37">
        <f>Table2[[#This Row],[Rated Power/Unit]]</f>
        <v>29</v>
      </c>
      <c r="O37" s="163" t="s">
        <v>345</v>
      </c>
      <c r="P37" s="163" t="s">
        <v>346</v>
      </c>
      <c r="R37" s="163" t="s">
        <v>347</v>
      </c>
      <c r="S37" s="163" t="s">
        <v>51</v>
      </c>
      <c r="T37" s="166">
        <v>144</v>
      </c>
      <c r="U37" s="163">
        <v>50000</v>
      </c>
    </row>
    <row r="38" spans="2:21">
      <c r="B38" t="s">
        <v>221</v>
      </c>
      <c r="C38" t="s">
        <v>233</v>
      </c>
      <c r="D38" t="str">
        <f>CONCATENATE(Table2[[#This Row],[Measure]],Table2[[#This Row],[Variant]])</f>
        <v>DirectLampsL15W</v>
      </c>
      <c r="E38">
        <v>30</v>
      </c>
      <c r="F38" t="str">
        <f>CONCATENATE(Table2[[#This Row],[Measure &amp; Variant]],Table2[[#This Row],[Rated Power/Unit]])</f>
        <v>DirectLampsL15W30</v>
      </c>
      <c r="G38">
        <f>Table2[[#This Row],[Rated Power/Unit]]</f>
        <v>30</v>
      </c>
      <c r="O38" s="325" t="s">
        <v>348</v>
      </c>
      <c r="P38" t="s">
        <v>349</v>
      </c>
      <c r="R38" s="325" t="s">
        <v>133</v>
      </c>
      <c r="S38" s="325" t="s">
        <v>51</v>
      </c>
      <c r="T38" s="22">
        <v>4</v>
      </c>
      <c r="U38" s="247">
        <v>43800</v>
      </c>
    </row>
    <row r="39" spans="2:21">
      <c r="B39" t="s">
        <v>280</v>
      </c>
      <c r="C39" t="s">
        <v>87</v>
      </c>
      <c r="D39" t="str">
        <f>CONCATENATE(Table2[[#This Row],[Measure]],Table2[[#This Row],[Variant]])</f>
        <v>ALampsCandela</v>
      </c>
      <c r="E39">
        <v>1</v>
      </c>
      <c r="F39" t="str">
        <f>CONCATENATE(Table2[[#This Row],[Measure &amp; Variant]],Table2[[#This Row],[Rated Power/Unit]])</f>
        <v>ALampsCandela1</v>
      </c>
      <c r="G39">
        <f>Table2[[#This Row],[Rated Power/Unit]]</f>
        <v>1</v>
      </c>
      <c r="O39" s="325" t="s">
        <v>137</v>
      </c>
      <c r="P39" t="s">
        <v>350</v>
      </c>
      <c r="R39" s="165" t="s">
        <v>351</v>
      </c>
      <c r="S39" s="165" t="s">
        <v>51</v>
      </c>
      <c r="T39" s="164">
        <v>8</v>
      </c>
      <c r="U39" s="248">
        <v>50000</v>
      </c>
    </row>
    <row r="40" spans="2:21">
      <c r="B40" t="s">
        <v>280</v>
      </c>
      <c r="C40" t="s">
        <v>87</v>
      </c>
      <c r="D40" t="str">
        <f>CONCATENATE(Table2[[#This Row],[Measure]],Table2[[#This Row],[Variant]])</f>
        <v>ALampsCandela</v>
      </c>
      <c r="E40">
        <v>2</v>
      </c>
      <c r="F40" t="str">
        <f>CONCATENATE(Table2[[#This Row],[Measure &amp; Variant]],Table2[[#This Row],[Rated Power/Unit]])</f>
        <v>ALampsCandela2</v>
      </c>
      <c r="G40">
        <f>Table2[[#This Row],[Rated Power/Unit]]</f>
        <v>2</v>
      </c>
      <c r="O40" s="325" t="s">
        <v>352</v>
      </c>
      <c r="P40" t="s">
        <v>353</v>
      </c>
      <c r="R40" s="165" t="s">
        <v>354</v>
      </c>
      <c r="S40" s="165" t="s">
        <v>51</v>
      </c>
      <c r="T40" s="164">
        <v>14</v>
      </c>
      <c r="U40" s="248">
        <v>50000</v>
      </c>
    </row>
    <row r="41" spans="2:21">
      <c r="B41" t="s">
        <v>280</v>
      </c>
      <c r="C41" t="s">
        <v>87</v>
      </c>
      <c r="D41" t="str">
        <f>CONCATENATE(Table2[[#This Row],[Measure]],Table2[[#This Row],[Variant]])</f>
        <v>ALampsCandela</v>
      </c>
      <c r="E41">
        <v>3</v>
      </c>
      <c r="F41" t="str">
        <f>CONCATENATE(Table2[[#This Row],[Measure &amp; Variant]],Table2[[#This Row],[Rated Power/Unit]])</f>
        <v>ALampsCandela3</v>
      </c>
      <c r="G41">
        <f>Table2[[#This Row],[Rated Power/Unit]]</f>
        <v>3</v>
      </c>
      <c r="O41" s="163" t="s">
        <v>355</v>
      </c>
      <c r="P41" s="163" t="s">
        <v>356</v>
      </c>
      <c r="R41" s="325" t="s">
        <v>135</v>
      </c>
      <c r="S41" s="325" t="s">
        <v>51</v>
      </c>
      <c r="T41" s="22">
        <v>10</v>
      </c>
      <c r="U41">
        <v>50000</v>
      </c>
    </row>
    <row r="42" spans="2:21">
      <c r="B42" t="s">
        <v>280</v>
      </c>
      <c r="C42" t="s">
        <v>87</v>
      </c>
      <c r="D42" t="str">
        <f>CONCATENATE(Table2[[#This Row],[Measure]],Table2[[#This Row],[Variant]])</f>
        <v>ALampsCandela</v>
      </c>
      <c r="E42">
        <v>4</v>
      </c>
      <c r="F42" t="str">
        <f>CONCATENATE(Table2[[#This Row],[Measure &amp; Variant]],Table2[[#This Row],[Rated Power/Unit]])</f>
        <v>ALampsCandela4</v>
      </c>
      <c r="G42">
        <f>Table2[[#This Row],[Rated Power/Unit]]</f>
        <v>4</v>
      </c>
      <c r="O42" s="163" t="s">
        <v>357</v>
      </c>
      <c r="P42" s="163" t="s">
        <v>358</v>
      </c>
      <c r="R42" s="325" t="s">
        <v>138</v>
      </c>
      <c r="S42" s="325" t="s">
        <v>51</v>
      </c>
      <c r="T42" s="22">
        <v>25</v>
      </c>
      <c r="U42">
        <v>50000</v>
      </c>
    </row>
    <row r="43" spans="2:21">
      <c r="B43" t="s">
        <v>280</v>
      </c>
      <c r="C43" t="s">
        <v>87</v>
      </c>
      <c r="D43" t="str">
        <f>CONCATENATE(Table2[[#This Row],[Measure]],Table2[[#This Row],[Variant]])</f>
        <v>ALampsCandela</v>
      </c>
      <c r="E43">
        <v>5</v>
      </c>
      <c r="F43" t="str">
        <f>CONCATENATE(Table2[[#This Row],[Measure &amp; Variant]],Table2[[#This Row],[Rated Power/Unit]])</f>
        <v>ALampsCandela5</v>
      </c>
      <c r="G43">
        <f>Table2[[#This Row],[Rated Power/Unit]]</f>
        <v>5</v>
      </c>
      <c r="O43" s="325" t="s">
        <v>359</v>
      </c>
      <c r="P43" t="s">
        <v>360</v>
      </c>
      <c r="R43" s="325" t="s">
        <v>140</v>
      </c>
      <c r="S43" s="325" t="s">
        <v>51</v>
      </c>
      <c r="T43" s="22">
        <v>40</v>
      </c>
      <c r="U43" s="247">
        <v>50000</v>
      </c>
    </row>
    <row r="44" spans="2:21">
      <c r="B44" t="s">
        <v>280</v>
      </c>
      <c r="C44" t="s">
        <v>242</v>
      </c>
      <c r="D44" t="str">
        <f>CONCATENATE(Table2[[#This Row],[Measure]],Table2[[#This Row],[Variant]])</f>
        <v>ALampsA</v>
      </c>
      <c r="E44">
        <v>1</v>
      </c>
      <c r="F44" t="str">
        <f>CONCATENATE(Table2[[#This Row],[Measure &amp; Variant]],Table2[[#This Row],[Rated Power/Unit]])</f>
        <v>ALampsA1</v>
      </c>
      <c r="G44">
        <f>Table2[[#This Row],[Rated Power/Unit]]</f>
        <v>1</v>
      </c>
      <c r="O44" s="325" t="s">
        <v>361</v>
      </c>
      <c r="P44" t="s">
        <v>362</v>
      </c>
      <c r="R44" s="325" t="s">
        <v>143</v>
      </c>
      <c r="S44" s="325" t="s">
        <v>51</v>
      </c>
      <c r="T44" s="22">
        <v>40</v>
      </c>
      <c r="U44" s="247">
        <v>50000</v>
      </c>
    </row>
    <row r="45" spans="2:21">
      <c r="B45" t="s">
        <v>280</v>
      </c>
      <c r="C45" t="s">
        <v>242</v>
      </c>
      <c r="D45" t="str">
        <f>CONCATENATE(Table2[[#This Row],[Measure]],Table2[[#This Row],[Variant]])</f>
        <v>ALampsA</v>
      </c>
      <c r="E45">
        <v>2</v>
      </c>
      <c r="F45" t="str">
        <f>CONCATENATE(Table2[[#This Row],[Measure &amp; Variant]],Table2[[#This Row],[Rated Power/Unit]])</f>
        <v>ALampsA2</v>
      </c>
      <c r="G45">
        <f>Table2[[#This Row],[Rated Power/Unit]]</f>
        <v>2</v>
      </c>
      <c r="O45" s="325" t="s">
        <v>153</v>
      </c>
      <c r="P45" t="s">
        <v>363</v>
      </c>
      <c r="R45" s="325" t="s">
        <v>144</v>
      </c>
      <c r="S45" s="325" t="s">
        <v>51</v>
      </c>
      <c r="T45" s="22">
        <v>20</v>
      </c>
      <c r="U45" s="247">
        <v>50000</v>
      </c>
    </row>
    <row r="46" spans="2:21">
      <c r="B46" t="s">
        <v>280</v>
      </c>
      <c r="C46" t="s">
        <v>242</v>
      </c>
      <c r="D46" t="str">
        <f>CONCATENATE(Table2[[#This Row],[Measure]],Table2[[#This Row],[Variant]])</f>
        <v>ALampsA</v>
      </c>
      <c r="E46">
        <v>3</v>
      </c>
      <c r="F46" t="str">
        <f>CONCATENATE(Table2[[#This Row],[Measure &amp; Variant]],Table2[[#This Row],[Rated Power/Unit]])</f>
        <v>ALampsA3</v>
      </c>
      <c r="G46">
        <f>Table2[[#This Row],[Rated Power/Unit]]</f>
        <v>3</v>
      </c>
      <c r="O46" s="325" t="s">
        <v>155</v>
      </c>
      <c r="P46" t="s">
        <v>364</v>
      </c>
      <c r="R46" s="325" t="s">
        <v>145</v>
      </c>
      <c r="S46" s="325" t="s">
        <v>51</v>
      </c>
      <c r="T46" s="22">
        <v>20</v>
      </c>
      <c r="U46" s="247">
        <v>50000</v>
      </c>
    </row>
    <row r="47" spans="2:21">
      <c r="B47" t="s">
        <v>280</v>
      </c>
      <c r="C47" t="s">
        <v>242</v>
      </c>
      <c r="D47" t="str">
        <f>CONCATENATE(Table2[[#This Row],[Measure]],Table2[[#This Row],[Variant]])</f>
        <v>ALampsA</v>
      </c>
      <c r="E47">
        <v>4</v>
      </c>
      <c r="F47" t="str">
        <f>CONCATENATE(Table2[[#This Row],[Measure &amp; Variant]],Table2[[#This Row],[Rated Power/Unit]])</f>
        <v>ALampsA4</v>
      </c>
      <c r="G47">
        <f>Table2[[#This Row],[Rated Power/Unit]]</f>
        <v>4</v>
      </c>
      <c r="O47" s="325" t="s">
        <v>160</v>
      </c>
      <c r="P47" t="s">
        <v>365</v>
      </c>
      <c r="R47" s="163" t="s">
        <v>366</v>
      </c>
      <c r="S47" s="163" t="s">
        <v>51</v>
      </c>
      <c r="T47" s="166">
        <v>20</v>
      </c>
      <c r="U47" s="247">
        <v>50000</v>
      </c>
    </row>
    <row r="48" spans="2:21">
      <c r="B48" t="s">
        <v>280</v>
      </c>
      <c r="C48" t="s">
        <v>242</v>
      </c>
      <c r="D48" t="str">
        <f>CONCATENATE(Table2[[#This Row],[Measure]],Table2[[#This Row],[Variant]])</f>
        <v>ALampsA</v>
      </c>
      <c r="E48">
        <v>5</v>
      </c>
      <c r="F48" t="str">
        <f>CONCATENATE(Table2[[#This Row],[Measure &amp; Variant]],Table2[[#This Row],[Rated Power/Unit]])</f>
        <v>ALampsA5</v>
      </c>
      <c r="G48">
        <f>Table2[[#This Row],[Rated Power/Unit]]</f>
        <v>5</v>
      </c>
      <c r="O48" s="325" t="s">
        <v>162</v>
      </c>
      <c r="P48" t="s">
        <v>367</v>
      </c>
      <c r="R48" s="163" t="s">
        <v>368</v>
      </c>
      <c r="S48" s="163" t="s">
        <v>51</v>
      </c>
      <c r="T48" s="166">
        <v>20</v>
      </c>
      <c r="U48" s="247">
        <v>50000</v>
      </c>
    </row>
    <row r="49" spans="2:21">
      <c r="B49" t="s">
        <v>280</v>
      </c>
      <c r="C49" t="s">
        <v>242</v>
      </c>
      <c r="D49" t="str">
        <f>CONCATENATE(Table2[[#This Row],[Measure]],Table2[[#This Row],[Variant]])</f>
        <v>ALampsA</v>
      </c>
      <c r="E49">
        <v>6</v>
      </c>
      <c r="F49" t="str">
        <f>CONCATENATE(Table2[[#This Row],[Measure &amp; Variant]],Table2[[#This Row],[Rated Power/Unit]])</f>
        <v>ALampsA6</v>
      </c>
      <c r="G49">
        <f>Table2[[#This Row],[Rated Power/Unit]]</f>
        <v>6</v>
      </c>
      <c r="O49" s="325" t="s">
        <v>166</v>
      </c>
      <c r="P49" t="s">
        <v>369</v>
      </c>
      <c r="R49" s="325" t="s">
        <v>146</v>
      </c>
      <c r="S49" s="325" t="s">
        <v>51</v>
      </c>
      <c r="T49" s="22">
        <v>65</v>
      </c>
      <c r="U49" s="247">
        <v>50000</v>
      </c>
    </row>
    <row r="50" spans="2:21">
      <c r="B50" t="s">
        <v>280</v>
      </c>
      <c r="C50" t="s">
        <v>242</v>
      </c>
      <c r="D50" t="str">
        <f>CONCATENATE(Table2[[#This Row],[Measure]],Table2[[#This Row],[Variant]])</f>
        <v>ALampsA</v>
      </c>
      <c r="E50">
        <v>7</v>
      </c>
      <c r="F50" t="str">
        <f>CONCATENATE(Table2[[#This Row],[Measure &amp; Variant]],Table2[[#This Row],[Rated Power/Unit]])</f>
        <v>ALampsA7</v>
      </c>
      <c r="G50">
        <f>Table2[[#This Row],[Rated Power/Unit]]</f>
        <v>7</v>
      </c>
      <c r="O50" s="325" t="s">
        <v>370</v>
      </c>
      <c r="P50" t="s">
        <v>371</v>
      </c>
      <c r="R50" s="163" t="s">
        <v>372</v>
      </c>
      <c r="S50" s="163" t="s">
        <v>51</v>
      </c>
      <c r="T50" s="166">
        <v>65</v>
      </c>
      <c r="U50" s="247">
        <v>50000</v>
      </c>
    </row>
    <row r="51" spans="2:21">
      <c r="B51" t="s">
        <v>280</v>
      </c>
      <c r="C51" t="s">
        <v>242</v>
      </c>
      <c r="D51" t="str">
        <f>CONCATENATE(Table2[[#This Row],[Measure]],Table2[[#This Row],[Variant]])</f>
        <v>ALampsA</v>
      </c>
      <c r="E51">
        <v>8</v>
      </c>
      <c r="F51" t="str">
        <f>CONCATENATE(Table2[[#This Row],[Measure &amp; Variant]],Table2[[#This Row],[Rated Power/Unit]])</f>
        <v>ALampsA8</v>
      </c>
      <c r="G51">
        <f>Table2[[#This Row],[Rated Power/Unit]]</f>
        <v>8</v>
      </c>
      <c r="O51" s="325" t="s">
        <v>173</v>
      </c>
      <c r="P51" t="s">
        <v>373</v>
      </c>
      <c r="R51" s="325" t="s">
        <v>148</v>
      </c>
      <c r="S51" s="325" t="s">
        <v>51</v>
      </c>
      <c r="T51" s="22">
        <v>100</v>
      </c>
      <c r="U51" s="247">
        <v>50000</v>
      </c>
    </row>
    <row r="52" spans="2:21">
      <c r="B52" t="s">
        <v>280</v>
      </c>
      <c r="C52" t="s">
        <v>242</v>
      </c>
      <c r="D52" t="str">
        <f>CONCATENATE(Table2[[#This Row],[Measure]],Table2[[#This Row],[Variant]])</f>
        <v>ALampsA</v>
      </c>
      <c r="E52">
        <v>9</v>
      </c>
      <c r="F52" t="str">
        <f>CONCATENATE(Table2[[#This Row],[Measure &amp; Variant]],Table2[[#This Row],[Rated Power/Unit]])</f>
        <v>ALampsA9</v>
      </c>
      <c r="G52">
        <f>Table2[[#This Row],[Rated Power/Unit]]</f>
        <v>9</v>
      </c>
      <c r="O52" s="325" t="s">
        <v>374</v>
      </c>
      <c r="P52" t="s">
        <v>375</v>
      </c>
      <c r="R52" s="163" t="s">
        <v>376</v>
      </c>
      <c r="S52" s="163" t="s">
        <v>51</v>
      </c>
      <c r="T52" s="166">
        <v>100</v>
      </c>
      <c r="U52" s="247">
        <v>50000</v>
      </c>
    </row>
    <row r="53" spans="2:21">
      <c r="B53" t="s">
        <v>280</v>
      </c>
      <c r="C53" t="s">
        <v>242</v>
      </c>
      <c r="D53" t="str">
        <f>CONCATENATE(Table2[[#This Row],[Measure]],Table2[[#This Row],[Variant]])</f>
        <v>ALampsA</v>
      </c>
      <c r="E53">
        <v>10</v>
      </c>
      <c r="F53" t="str">
        <f>CONCATENATE(Table2[[#This Row],[Measure &amp; Variant]],Table2[[#This Row],[Rated Power/Unit]])</f>
        <v>ALampsA10</v>
      </c>
      <c r="G53">
        <f>Table2[[#This Row],[Rated Power/Unit]]</f>
        <v>10</v>
      </c>
      <c r="O53" t="s">
        <v>178</v>
      </c>
      <c r="P53" t="s">
        <v>377</v>
      </c>
      <c r="R53" s="325" t="s">
        <v>149</v>
      </c>
      <c r="S53" s="325" t="s">
        <v>51</v>
      </c>
      <c r="T53" s="22">
        <v>144</v>
      </c>
      <c r="U53" s="247">
        <v>50000</v>
      </c>
    </row>
    <row r="54" spans="2:21">
      <c r="B54" t="s">
        <v>280</v>
      </c>
      <c r="C54" t="s">
        <v>242</v>
      </c>
      <c r="D54" t="str">
        <f>CONCATENATE(Table2[[#This Row],[Measure]],Table2[[#This Row],[Variant]])</f>
        <v>ALampsA</v>
      </c>
      <c r="E54">
        <v>11</v>
      </c>
      <c r="F54" t="str">
        <f>CONCATENATE(Table2[[#This Row],[Measure &amp; Variant]],Table2[[#This Row],[Rated Power/Unit]])</f>
        <v>ALampsA11</v>
      </c>
      <c r="G54">
        <f>Table2[[#This Row],[Rated Power/Unit]]</f>
        <v>11</v>
      </c>
      <c r="R54" s="163" t="s">
        <v>378</v>
      </c>
      <c r="S54" s="163" t="s">
        <v>51</v>
      </c>
      <c r="T54" s="166">
        <v>144</v>
      </c>
      <c r="U54" s="247">
        <v>50000</v>
      </c>
    </row>
    <row r="55" spans="2:21">
      <c r="B55" t="s">
        <v>280</v>
      </c>
      <c r="C55" t="s">
        <v>242</v>
      </c>
      <c r="D55" t="str">
        <f>CONCATENATE(Table2[[#This Row],[Measure]],Table2[[#This Row],[Variant]])</f>
        <v>ALampsA</v>
      </c>
      <c r="E55">
        <v>12</v>
      </c>
      <c r="F55" t="str">
        <f>CONCATENATE(Table2[[#This Row],[Measure &amp; Variant]],Table2[[#This Row],[Rated Power/Unit]])</f>
        <v>ALampsA12</v>
      </c>
      <c r="G55">
        <f>Table2[[#This Row],[Rated Power/Unit]]</f>
        <v>12</v>
      </c>
      <c r="R55" s="325" t="s">
        <v>150</v>
      </c>
      <c r="S55" s="325" t="s">
        <v>223</v>
      </c>
      <c r="T55" s="22">
        <v>28</v>
      </c>
      <c r="U55" s="247">
        <v>36000</v>
      </c>
    </row>
    <row r="56" spans="2:21">
      <c r="B56" t="s">
        <v>280</v>
      </c>
      <c r="C56" t="s">
        <v>242</v>
      </c>
      <c r="D56" t="str">
        <f>CONCATENATE(Table2[[#This Row],[Measure]],Table2[[#This Row],[Variant]])</f>
        <v>ALampsA</v>
      </c>
      <c r="E56">
        <v>13</v>
      </c>
      <c r="F56" t="str">
        <f>CONCATENATE(Table2[[#This Row],[Measure &amp; Variant]],Table2[[#This Row],[Rated Power/Unit]])</f>
        <v>ALampsA13</v>
      </c>
      <c r="G56">
        <f>Table2[[#This Row],[Rated Power/Unit]]</f>
        <v>13</v>
      </c>
      <c r="R56" s="325" t="s">
        <v>154</v>
      </c>
      <c r="S56" s="325" t="s">
        <v>223</v>
      </c>
      <c r="T56" s="22">
        <v>47</v>
      </c>
      <c r="U56" s="247">
        <v>36000</v>
      </c>
    </row>
    <row r="57" spans="2:21">
      <c r="B57" t="s">
        <v>280</v>
      </c>
      <c r="C57" t="s">
        <v>242</v>
      </c>
      <c r="D57" t="str">
        <f>CONCATENATE(Table2[[#This Row],[Measure]],Table2[[#This Row],[Variant]])</f>
        <v>ALampsA</v>
      </c>
      <c r="E57">
        <v>14</v>
      </c>
      <c r="F57" t="str">
        <f>CONCATENATE(Table2[[#This Row],[Measure &amp; Variant]],Table2[[#This Row],[Rated Power/Unit]])</f>
        <v>ALampsA14</v>
      </c>
      <c r="G57">
        <f>Table2[[#This Row],[Rated Power/Unit]]</f>
        <v>14</v>
      </c>
      <c r="R57" s="325" t="s">
        <v>157</v>
      </c>
      <c r="S57" s="325" t="s">
        <v>51</v>
      </c>
      <c r="T57" s="22">
        <v>150</v>
      </c>
      <c r="U57">
        <v>100000</v>
      </c>
    </row>
    <row r="58" spans="2:21">
      <c r="B58" t="s">
        <v>280</v>
      </c>
      <c r="C58" t="s">
        <v>242</v>
      </c>
      <c r="D58" t="str">
        <f>CONCATENATE(Table2[[#This Row],[Measure]],Table2[[#This Row],[Variant]])</f>
        <v>ALampsA</v>
      </c>
      <c r="E58">
        <v>15</v>
      </c>
      <c r="F58" t="str">
        <f>CONCATENATE(Table2[[#This Row],[Measure &amp; Variant]],Table2[[#This Row],[Rated Power/Unit]])</f>
        <v>ALampsA15</v>
      </c>
      <c r="G58">
        <f>Table2[[#This Row],[Rated Power/Unit]]</f>
        <v>15</v>
      </c>
      <c r="R58" s="325" t="s">
        <v>161</v>
      </c>
      <c r="S58" s="325" t="s">
        <v>51</v>
      </c>
      <c r="T58" s="22">
        <v>300</v>
      </c>
      <c r="U58">
        <v>100000</v>
      </c>
    </row>
    <row r="59" spans="2:21">
      <c r="B59" t="s">
        <v>250</v>
      </c>
      <c r="C59" t="s">
        <v>246</v>
      </c>
      <c r="D59" t="str">
        <f>CONCATENATE(Table2[[#This Row],[Measure]],Table2[[#This Row],[Variant]])</f>
        <v>TLEDT4A</v>
      </c>
      <c r="E59">
        <v>10</v>
      </c>
      <c r="F59" t="str">
        <f>CONCATENATE(Table2[[#This Row],[Measure &amp; Variant]],Table2[[#This Row],[Rated Power/Unit]])</f>
        <v>TLEDT4A10</v>
      </c>
      <c r="G59">
        <f>Table2[[#This Row],[Rated Power/Unit]]</f>
        <v>10</v>
      </c>
      <c r="R59" s="325" t="s">
        <v>163</v>
      </c>
      <c r="S59" s="325" t="s">
        <v>51</v>
      </c>
      <c r="T59" s="22">
        <v>25</v>
      </c>
      <c r="U59">
        <v>50000</v>
      </c>
    </row>
    <row r="60" spans="2:21">
      <c r="B60" t="s">
        <v>250</v>
      </c>
      <c r="C60" t="s">
        <v>246</v>
      </c>
      <c r="D60" t="str">
        <f>CONCATENATE(Table2[[#This Row],[Measure]],Table2[[#This Row],[Variant]])</f>
        <v>TLEDT4A</v>
      </c>
      <c r="E60">
        <v>11</v>
      </c>
      <c r="F60" t="str">
        <f>CONCATENATE(Table2[[#This Row],[Measure &amp; Variant]],Table2[[#This Row],[Rated Power/Unit]])</f>
        <v>TLEDT4A11</v>
      </c>
      <c r="G60">
        <f>Table2[[#This Row],[Rated Power/Unit]]</f>
        <v>11</v>
      </c>
      <c r="R60" s="325" t="s">
        <v>168</v>
      </c>
      <c r="S60" s="325" t="s">
        <v>51</v>
      </c>
      <c r="T60" s="22">
        <v>75</v>
      </c>
      <c r="U60">
        <v>50000</v>
      </c>
    </row>
    <row r="61" spans="2:21">
      <c r="B61" t="s">
        <v>250</v>
      </c>
      <c r="C61" t="s">
        <v>246</v>
      </c>
      <c r="D61" t="str">
        <f>CONCATENATE(Table2[[#This Row],[Measure]],Table2[[#This Row],[Variant]])</f>
        <v>TLEDT4A</v>
      </c>
      <c r="E61">
        <v>12</v>
      </c>
      <c r="F61" t="str">
        <f>CONCATENATE(Table2[[#This Row],[Measure &amp; Variant]],Table2[[#This Row],[Rated Power/Unit]])</f>
        <v>TLEDT4A12</v>
      </c>
      <c r="G61">
        <f>Table2[[#This Row],[Rated Power/Unit]]</f>
        <v>12</v>
      </c>
      <c r="R61" s="325" t="s">
        <v>171</v>
      </c>
      <c r="S61" s="325" t="s">
        <v>51</v>
      </c>
      <c r="T61" s="22">
        <v>70</v>
      </c>
      <c r="U61">
        <v>50000</v>
      </c>
    </row>
    <row r="62" spans="2:21">
      <c r="B62" t="s">
        <v>250</v>
      </c>
      <c r="C62" t="s">
        <v>246</v>
      </c>
      <c r="D62" t="str">
        <f>CONCATENATE(Table2[[#This Row],[Measure]],Table2[[#This Row],[Variant]])</f>
        <v>TLEDT4A</v>
      </c>
      <c r="E62">
        <v>13</v>
      </c>
      <c r="F62" t="str">
        <f>CONCATENATE(Table2[[#This Row],[Measure &amp; Variant]],Table2[[#This Row],[Rated Power/Unit]])</f>
        <v>TLEDT4A13</v>
      </c>
      <c r="G62">
        <f>Table2[[#This Row],[Rated Power/Unit]]</f>
        <v>13</v>
      </c>
      <c r="R62" s="325" t="s">
        <v>174</v>
      </c>
      <c r="S62" s="325" t="s">
        <v>51</v>
      </c>
      <c r="T62" s="22">
        <v>124</v>
      </c>
      <c r="U62">
        <v>50000</v>
      </c>
    </row>
    <row r="63" spans="2:21">
      <c r="B63" t="s">
        <v>250</v>
      </c>
      <c r="C63" t="s">
        <v>246</v>
      </c>
      <c r="D63" t="str">
        <f>CONCATENATE(Table2[[#This Row],[Measure]],Table2[[#This Row],[Variant]])</f>
        <v>TLEDT4A</v>
      </c>
      <c r="E63">
        <v>14</v>
      </c>
      <c r="F63" t="str">
        <f>CONCATENATE(Table2[[#This Row],[Measure &amp; Variant]],Table2[[#This Row],[Rated Power/Unit]])</f>
        <v>TLEDT4A14</v>
      </c>
      <c r="G63">
        <f>Table2[[#This Row],[Rated Power/Unit]]</f>
        <v>14</v>
      </c>
      <c r="R63" t="s">
        <v>177</v>
      </c>
      <c r="S63" t="s">
        <v>51</v>
      </c>
      <c r="T63" s="22">
        <v>15</v>
      </c>
      <c r="U63">
        <v>50000</v>
      </c>
    </row>
    <row r="64" spans="2:21">
      <c r="B64" t="s">
        <v>250</v>
      </c>
      <c r="C64" t="s">
        <v>246</v>
      </c>
      <c r="D64" t="str">
        <f>CONCATENATE(Table2[[#This Row],[Measure]],Table2[[#This Row],[Variant]])</f>
        <v>TLEDT4A</v>
      </c>
      <c r="E64">
        <v>15</v>
      </c>
      <c r="F64" t="str">
        <f>CONCATENATE(Table2[[#This Row],[Measure &amp; Variant]],Table2[[#This Row],[Rated Power/Unit]])</f>
        <v>TLEDT4A15</v>
      </c>
      <c r="G64">
        <f>Table2[[#This Row],[Rated Power/Unit]]</f>
        <v>15</v>
      </c>
    </row>
    <row r="65" spans="2:7">
      <c r="B65" t="s">
        <v>250</v>
      </c>
      <c r="C65" t="s">
        <v>246</v>
      </c>
      <c r="D65" t="str">
        <f>CONCATENATE(Table2[[#This Row],[Measure]],Table2[[#This Row],[Variant]])</f>
        <v>TLEDT4A</v>
      </c>
      <c r="E65">
        <v>16</v>
      </c>
      <c r="F65" t="str">
        <f>CONCATENATE(Table2[[#This Row],[Measure &amp; Variant]],Table2[[#This Row],[Rated Power/Unit]])</f>
        <v>TLEDT4A16</v>
      </c>
      <c r="G65">
        <f>Table2[[#This Row],[Rated Power/Unit]]</f>
        <v>16</v>
      </c>
    </row>
    <row r="66" spans="2:7">
      <c r="B66" t="s">
        <v>250</v>
      </c>
      <c r="C66" t="s">
        <v>246</v>
      </c>
      <c r="D66" t="str">
        <f>CONCATENATE(Table2[[#This Row],[Measure]],Table2[[#This Row],[Variant]])</f>
        <v>TLEDT4A</v>
      </c>
      <c r="E66">
        <v>17</v>
      </c>
      <c r="F66" t="str">
        <f>CONCATENATE(Table2[[#This Row],[Measure &amp; Variant]],Table2[[#This Row],[Rated Power/Unit]])</f>
        <v>TLEDT4A17</v>
      </c>
      <c r="G66">
        <f>Table2[[#This Row],[Rated Power/Unit]]</f>
        <v>17</v>
      </c>
    </row>
    <row r="67" spans="2:7">
      <c r="B67" t="s">
        <v>250</v>
      </c>
      <c r="C67" t="s">
        <v>246</v>
      </c>
      <c r="D67" t="str">
        <f>CONCATENATE(Table2[[#This Row],[Measure]],Table2[[#This Row],[Variant]])</f>
        <v>TLEDT4A</v>
      </c>
      <c r="E67">
        <v>18</v>
      </c>
      <c r="F67" t="str">
        <f>CONCATENATE(Table2[[#This Row],[Measure &amp; Variant]],Table2[[#This Row],[Rated Power/Unit]])</f>
        <v>TLEDT4A18</v>
      </c>
      <c r="G67">
        <f>Table2[[#This Row],[Rated Power/Unit]]</f>
        <v>18</v>
      </c>
    </row>
    <row r="68" spans="2:7">
      <c r="B68" t="s">
        <v>250</v>
      </c>
      <c r="C68" t="s">
        <v>246</v>
      </c>
      <c r="D68" t="str">
        <f>CONCATENATE(Table2[[#This Row],[Measure]],Table2[[#This Row],[Variant]])</f>
        <v>TLEDT4A</v>
      </c>
      <c r="E68">
        <v>19</v>
      </c>
      <c r="F68" t="str">
        <f>CONCATENATE(Table2[[#This Row],[Measure &amp; Variant]],Table2[[#This Row],[Rated Power/Unit]])</f>
        <v>TLEDT4A19</v>
      </c>
      <c r="G68">
        <f>Table2[[#This Row],[Rated Power/Unit]]</f>
        <v>19</v>
      </c>
    </row>
    <row r="69" spans="2:7">
      <c r="B69" t="s">
        <v>250</v>
      </c>
      <c r="C69" t="s">
        <v>246</v>
      </c>
      <c r="D69" t="str">
        <f>CONCATENATE(Table2[[#This Row],[Measure]],Table2[[#This Row],[Variant]])</f>
        <v>TLEDT4A</v>
      </c>
      <c r="E69">
        <v>20</v>
      </c>
      <c r="F69" t="str">
        <f>CONCATENATE(Table2[[#This Row],[Measure &amp; Variant]],Table2[[#This Row],[Rated Power/Unit]])</f>
        <v>TLEDT4A20</v>
      </c>
      <c r="G69">
        <f>Table2[[#This Row],[Rated Power/Unit]]</f>
        <v>20</v>
      </c>
    </row>
    <row r="70" spans="2:7">
      <c r="B70" t="s">
        <v>250</v>
      </c>
      <c r="C70" t="s">
        <v>246</v>
      </c>
      <c r="D70" t="str">
        <f>CONCATENATE(Table2[[#This Row],[Measure]],Table2[[#This Row],[Variant]])</f>
        <v>TLEDT4A</v>
      </c>
      <c r="E70">
        <v>21</v>
      </c>
      <c r="F70" t="str">
        <f>CONCATENATE(Table2[[#This Row],[Measure &amp; Variant]],Table2[[#This Row],[Rated Power/Unit]])</f>
        <v>TLEDT4A21</v>
      </c>
      <c r="G70">
        <f>Table2[[#This Row],[Rated Power/Unit]]</f>
        <v>21</v>
      </c>
    </row>
    <row r="71" spans="2:7">
      <c r="B71" t="s">
        <v>250</v>
      </c>
      <c r="C71" t="s">
        <v>246</v>
      </c>
      <c r="D71" t="str">
        <f>CONCATENATE(Table2[[#This Row],[Measure]],Table2[[#This Row],[Variant]])</f>
        <v>TLEDT4A</v>
      </c>
      <c r="E71">
        <v>22</v>
      </c>
      <c r="F71" t="str">
        <f>CONCATENATE(Table2[[#This Row],[Measure &amp; Variant]],Table2[[#This Row],[Rated Power/Unit]])</f>
        <v>TLEDT4A22</v>
      </c>
      <c r="G71">
        <f>Table2[[#This Row],[Rated Power/Unit]]</f>
        <v>22</v>
      </c>
    </row>
    <row r="72" spans="2:7">
      <c r="B72" t="s">
        <v>250</v>
      </c>
      <c r="C72" t="s">
        <v>246</v>
      </c>
      <c r="D72" t="str">
        <f>CONCATENATE(Table2[[#This Row],[Measure]],Table2[[#This Row],[Variant]])</f>
        <v>TLEDT4A</v>
      </c>
      <c r="E72">
        <v>23</v>
      </c>
      <c r="F72" t="str">
        <f>CONCATENATE(Table2[[#This Row],[Measure &amp; Variant]],Table2[[#This Row],[Rated Power/Unit]])</f>
        <v>TLEDT4A23</v>
      </c>
      <c r="G72">
        <f>Table2[[#This Row],[Rated Power/Unit]]</f>
        <v>23</v>
      </c>
    </row>
    <row r="73" spans="2:7">
      <c r="B73" t="s">
        <v>250</v>
      </c>
      <c r="C73" t="s">
        <v>246</v>
      </c>
      <c r="D73" t="str">
        <f>CONCATENATE(Table2[[#This Row],[Measure]],Table2[[#This Row],[Variant]])</f>
        <v>TLEDT4A</v>
      </c>
      <c r="E73">
        <v>24</v>
      </c>
      <c r="F73" t="str">
        <f>CONCATENATE(Table2[[#This Row],[Measure &amp; Variant]],Table2[[#This Row],[Rated Power/Unit]])</f>
        <v>TLEDT4A24</v>
      </c>
      <c r="G73">
        <f>Table2[[#This Row],[Rated Power/Unit]]</f>
        <v>24</v>
      </c>
    </row>
    <row r="74" spans="2:7">
      <c r="B74" t="s">
        <v>250</v>
      </c>
      <c r="C74" t="s">
        <v>246</v>
      </c>
      <c r="D74" t="str">
        <f>CONCATENATE(Table2[[#This Row],[Measure]],Table2[[#This Row],[Variant]])</f>
        <v>TLEDT4A</v>
      </c>
      <c r="E74">
        <v>25</v>
      </c>
      <c r="F74" t="str">
        <f>CONCATENATE(Table2[[#This Row],[Measure &amp; Variant]],Table2[[#This Row],[Rated Power/Unit]])</f>
        <v>TLEDT4A25</v>
      </c>
      <c r="G74">
        <f>Table2[[#This Row],[Rated Power/Unit]]</f>
        <v>25</v>
      </c>
    </row>
    <row r="75" spans="2:7">
      <c r="B75" t="s">
        <v>250</v>
      </c>
      <c r="C75" t="s">
        <v>251</v>
      </c>
      <c r="D75" t="str">
        <f>CONCATENATE(Table2[[#This Row],[Measure]],Table2[[#This Row],[Variant]])</f>
        <v>TLEDT2A</v>
      </c>
      <c r="E75">
        <v>7</v>
      </c>
      <c r="F75" t="str">
        <f>CONCATENATE(Table2[[#This Row],[Measure &amp; Variant]],Table2[[#This Row],[Rated Power/Unit]])</f>
        <v>TLEDT2A7</v>
      </c>
      <c r="G75">
        <f>Table2[[#This Row],[Rated Power/Unit]]</f>
        <v>7</v>
      </c>
    </row>
    <row r="76" spans="2:7">
      <c r="B76" t="s">
        <v>250</v>
      </c>
      <c r="C76" t="s">
        <v>251</v>
      </c>
      <c r="D76" t="str">
        <f>CONCATENATE(Table2[[#This Row],[Measure]],Table2[[#This Row],[Variant]])</f>
        <v>TLEDT2A</v>
      </c>
      <c r="E76">
        <v>8</v>
      </c>
      <c r="F76" t="str">
        <f>CONCATENATE(Table2[[#This Row],[Measure &amp; Variant]],Table2[[#This Row],[Rated Power/Unit]])</f>
        <v>TLEDT2A8</v>
      </c>
      <c r="G76">
        <f>Table2[[#This Row],[Rated Power/Unit]]</f>
        <v>8</v>
      </c>
    </row>
    <row r="77" spans="2:7">
      <c r="B77" t="s">
        <v>250</v>
      </c>
      <c r="C77" t="s">
        <v>251</v>
      </c>
      <c r="D77" t="str">
        <f>CONCATENATE(Table2[[#This Row],[Measure]],Table2[[#This Row],[Variant]])</f>
        <v>TLEDT2A</v>
      </c>
      <c r="E77">
        <v>9</v>
      </c>
      <c r="F77" t="str">
        <f>CONCATENATE(Table2[[#This Row],[Measure &amp; Variant]],Table2[[#This Row],[Rated Power/Unit]])</f>
        <v>TLEDT2A9</v>
      </c>
      <c r="G77">
        <f>Table2[[#This Row],[Rated Power/Unit]]</f>
        <v>9</v>
      </c>
    </row>
    <row r="78" spans="2:7">
      <c r="B78" t="s">
        <v>250</v>
      </c>
      <c r="C78" t="s">
        <v>251</v>
      </c>
      <c r="D78" t="str">
        <f>CONCATENATE(Table2[[#This Row],[Measure]],Table2[[#This Row],[Variant]])</f>
        <v>TLEDT2A</v>
      </c>
      <c r="E78">
        <v>10</v>
      </c>
      <c r="F78" t="str">
        <f>CONCATENATE(Table2[[#This Row],[Measure &amp; Variant]],Table2[[#This Row],[Rated Power/Unit]])</f>
        <v>TLEDT2A10</v>
      </c>
      <c r="G78">
        <f>Table2[[#This Row],[Rated Power/Unit]]</f>
        <v>10</v>
      </c>
    </row>
    <row r="79" spans="2:7">
      <c r="B79" t="s">
        <v>250</v>
      </c>
      <c r="C79" t="s">
        <v>251</v>
      </c>
      <c r="D79" t="str">
        <f>CONCATENATE(Table2[[#This Row],[Measure]],Table2[[#This Row],[Variant]])</f>
        <v>TLEDT2A</v>
      </c>
      <c r="E79">
        <v>11</v>
      </c>
      <c r="F79" t="str">
        <f>CONCATENATE(Table2[[#This Row],[Measure &amp; Variant]],Table2[[#This Row],[Rated Power/Unit]])</f>
        <v>TLEDT2A11</v>
      </c>
      <c r="G79">
        <f>Table2[[#This Row],[Rated Power/Unit]]</f>
        <v>11</v>
      </c>
    </row>
    <row r="80" spans="2:7">
      <c r="B80" t="s">
        <v>250</v>
      </c>
      <c r="C80" t="s">
        <v>251</v>
      </c>
      <c r="D80" t="str">
        <f>CONCATENATE(Table2[[#This Row],[Measure]],Table2[[#This Row],[Variant]])</f>
        <v>TLEDT2A</v>
      </c>
      <c r="E80">
        <v>12</v>
      </c>
      <c r="F80" t="str">
        <f>CONCATENATE(Table2[[#This Row],[Measure &amp; Variant]],Table2[[#This Row],[Rated Power/Unit]])</f>
        <v>TLEDT2A12</v>
      </c>
      <c r="G80">
        <f>Table2[[#This Row],[Rated Power/Unit]]</f>
        <v>12</v>
      </c>
    </row>
    <row r="81" spans="2:7">
      <c r="B81" t="s">
        <v>250</v>
      </c>
      <c r="C81" t="s">
        <v>251</v>
      </c>
      <c r="D81" t="str">
        <f>CONCATENATE(Table2[[#This Row],[Measure]],Table2[[#This Row],[Variant]])</f>
        <v>TLEDT2A</v>
      </c>
      <c r="E81">
        <v>13</v>
      </c>
      <c r="F81" t="str">
        <f>CONCATENATE(Table2[[#This Row],[Measure &amp; Variant]],Table2[[#This Row],[Rated Power/Unit]])</f>
        <v>TLEDT2A13</v>
      </c>
      <c r="G81">
        <f>Table2[[#This Row],[Rated Power/Unit]]</f>
        <v>13</v>
      </c>
    </row>
    <row r="82" spans="2:7">
      <c r="B82" s="163" t="s">
        <v>250</v>
      </c>
      <c r="C82" s="163" t="s">
        <v>256</v>
      </c>
      <c r="D82" s="163" t="str">
        <f>CONCATENATE(Table2[[#This Row],[Measure]],Table2[[#This Row],[Variant]])</f>
        <v>TLEDT4B</v>
      </c>
      <c r="E82" s="163">
        <v>10</v>
      </c>
      <c r="F82" s="163" t="str">
        <f>CONCATENATE(Table2[[#This Row],[Measure &amp; Variant]],Table2[[#This Row],[Rated Power/Unit]])</f>
        <v>TLEDT4B10</v>
      </c>
      <c r="G82" s="163">
        <f>Table2[[#This Row],[Rated Power/Unit]]</f>
        <v>10</v>
      </c>
    </row>
    <row r="83" spans="2:7">
      <c r="B83" s="163" t="s">
        <v>250</v>
      </c>
      <c r="C83" s="163" t="s">
        <v>256</v>
      </c>
      <c r="D83" s="163" t="str">
        <f>CONCATENATE(Table2[[#This Row],[Measure]],Table2[[#This Row],[Variant]])</f>
        <v>TLEDT4B</v>
      </c>
      <c r="E83" s="163">
        <v>11</v>
      </c>
      <c r="F83" s="163" t="str">
        <f>CONCATENATE(Table2[[#This Row],[Measure &amp; Variant]],Table2[[#This Row],[Rated Power/Unit]])</f>
        <v>TLEDT4B11</v>
      </c>
      <c r="G83" s="163">
        <f>Table2[[#This Row],[Rated Power/Unit]]</f>
        <v>11</v>
      </c>
    </row>
    <row r="84" spans="2:7">
      <c r="B84" s="163" t="s">
        <v>250</v>
      </c>
      <c r="C84" s="163" t="s">
        <v>256</v>
      </c>
      <c r="D84" s="163" t="str">
        <f>CONCATENATE(Table2[[#This Row],[Measure]],Table2[[#This Row],[Variant]])</f>
        <v>TLEDT4B</v>
      </c>
      <c r="E84" s="163">
        <v>12</v>
      </c>
      <c r="F84" s="163" t="str">
        <f>CONCATENATE(Table2[[#This Row],[Measure &amp; Variant]],Table2[[#This Row],[Rated Power/Unit]])</f>
        <v>TLEDT4B12</v>
      </c>
      <c r="G84" s="163">
        <f>Table2[[#This Row],[Rated Power/Unit]]</f>
        <v>12</v>
      </c>
    </row>
    <row r="85" spans="2:7">
      <c r="B85" s="163" t="s">
        <v>250</v>
      </c>
      <c r="C85" s="163" t="s">
        <v>256</v>
      </c>
      <c r="D85" s="163" t="str">
        <f>CONCATENATE(Table2[[#This Row],[Measure]],Table2[[#This Row],[Variant]])</f>
        <v>TLEDT4B</v>
      </c>
      <c r="E85" s="163">
        <v>13</v>
      </c>
      <c r="F85" s="163" t="str">
        <f>CONCATENATE(Table2[[#This Row],[Measure &amp; Variant]],Table2[[#This Row],[Rated Power/Unit]])</f>
        <v>TLEDT4B13</v>
      </c>
      <c r="G85" s="163">
        <f>Table2[[#This Row],[Rated Power/Unit]]</f>
        <v>13</v>
      </c>
    </row>
    <row r="86" spans="2:7">
      <c r="B86" s="163" t="s">
        <v>250</v>
      </c>
      <c r="C86" s="163" t="s">
        <v>256</v>
      </c>
      <c r="D86" s="163" t="str">
        <f>CONCATENATE(Table2[[#This Row],[Measure]],Table2[[#This Row],[Variant]])</f>
        <v>TLEDT4B</v>
      </c>
      <c r="E86" s="163">
        <v>14</v>
      </c>
      <c r="F86" s="163" t="str">
        <f>CONCATENATE(Table2[[#This Row],[Measure &amp; Variant]],Table2[[#This Row],[Rated Power/Unit]])</f>
        <v>TLEDT4B14</v>
      </c>
      <c r="G86" s="163">
        <f>Table2[[#This Row],[Rated Power/Unit]]</f>
        <v>14</v>
      </c>
    </row>
    <row r="87" spans="2:7">
      <c r="B87" s="163" t="s">
        <v>250</v>
      </c>
      <c r="C87" s="163" t="s">
        <v>256</v>
      </c>
      <c r="D87" s="163" t="str">
        <f>CONCATENATE(Table2[[#This Row],[Measure]],Table2[[#This Row],[Variant]])</f>
        <v>TLEDT4B</v>
      </c>
      <c r="E87" s="163">
        <v>15</v>
      </c>
      <c r="F87" s="163" t="str">
        <f>CONCATENATE(Table2[[#This Row],[Measure &amp; Variant]],Table2[[#This Row],[Rated Power/Unit]])</f>
        <v>TLEDT4B15</v>
      </c>
      <c r="G87" s="163">
        <f>Table2[[#This Row],[Rated Power/Unit]]</f>
        <v>15</v>
      </c>
    </row>
    <row r="88" spans="2:7">
      <c r="B88" s="163" t="s">
        <v>250</v>
      </c>
      <c r="C88" s="163" t="s">
        <v>256</v>
      </c>
      <c r="D88" s="163" t="str">
        <f>CONCATENATE(Table2[[#This Row],[Measure]],Table2[[#This Row],[Variant]])</f>
        <v>TLEDT4B</v>
      </c>
      <c r="E88" s="163">
        <v>16</v>
      </c>
      <c r="F88" s="163" t="str">
        <f>CONCATENATE(Table2[[#This Row],[Measure &amp; Variant]],Table2[[#This Row],[Rated Power/Unit]])</f>
        <v>TLEDT4B16</v>
      </c>
      <c r="G88" s="163">
        <f>Table2[[#This Row],[Rated Power/Unit]]</f>
        <v>16</v>
      </c>
    </row>
    <row r="89" spans="2:7">
      <c r="B89" s="163" t="s">
        <v>250</v>
      </c>
      <c r="C89" s="163" t="s">
        <v>256</v>
      </c>
      <c r="D89" s="163" t="str">
        <f>CONCATENATE(Table2[[#This Row],[Measure]],Table2[[#This Row],[Variant]])</f>
        <v>TLEDT4B</v>
      </c>
      <c r="E89" s="163">
        <v>17</v>
      </c>
      <c r="F89" s="163" t="str">
        <f>CONCATENATE(Table2[[#This Row],[Measure &amp; Variant]],Table2[[#This Row],[Rated Power/Unit]])</f>
        <v>TLEDT4B17</v>
      </c>
      <c r="G89" s="163">
        <f>Table2[[#This Row],[Rated Power/Unit]]</f>
        <v>17</v>
      </c>
    </row>
    <row r="90" spans="2:7">
      <c r="B90" s="163" t="s">
        <v>250</v>
      </c>
      <c r="C90" s="163" t="s">
        <v>256</v>
      </c>
      <c r="D90" s="163" t="str">
        <f>CONCATENATE(Table2[[#This Row],[Measure]],Table2[[#This Row],[Variant]])</f>
        <v>TLEDT4B</v>
      </c>
      <c r="E90" s="163">
        <v>18</v>
      </c>
      <c r="F90" s="163" t="str">
        <f>CONCATENATE(Table2[[#This Row],[Measure &amp; Variant]],Table2[[#This Row],[Rated Power/Unit]])</f>
        <v>TLEDT4B18</v>
      </c>
      <c r="G90" s="163">
        <f>Table2[[#This Row],[Rated Power/Unit]]</f>
        <v>18</v>
      </c>
    </row>
    <row r="91" spans="2:7">
      <c r="B91" s="163" t="s">
        <v>250</v>
      </c>
      <c r="C91" s="163" t="s">
        <v>256</v>
      </c>
      <c r="D91" s="163" t="str">
        <f>CONCATENATE(Table2[[#This Row],[Measure]],Table2[[#This Row],[Variant]])</f>
        <v>TLEDT4B</v>
      </c>
      <c r="E91" s="163">
        <v>19</v>
      </c>
      <c r="F91" s="163" t="str">
        <f>CONCATENATE(Table2[[#This Row],[Measure &amp; Variant]],Table2[[#This Row],[Rated Power/Unit]])</f>
        <v>TLEDT4B19</v>
      </c>
      <c r="G91" s="163">
        <f>Table2[[#This Row],[Rated Power/Unit]]</f>
        <v>19</v>
      </c>
    </row>
    <row r="92" spans="2:7">
      <c r="B92" s="163" t="s">
        <v>250</v>
      </c>
      <c r="C92" s="163" t="s">
        <v>256</v>
      </c>
      <c r="D92" s="163" t="str">
        <f>CONCATENATE(Table2[[#This Row],[Measure]],Table2[[#This Row],[Variant]])</f>
        <v>TLEDT4B</v>
      </c>
      <c r="E92" s="163">
        <v>20</v>
      </c>
      <c r="F92" s="163" t="str">
        <f>CONCATENATE(Table2[[#This Row],[Measure &amp; Variant]],Table2[[#This Row],[Rated Power/Unit]])</f>
        <v>TLEDT4B20</v>
      </c>
      <c r="G92" s="163">
        <f>Table2[[#This Row],[Rated Power/Unit]]</f>
        <v>20</v>
      </c>
    </row>
    <row r="93" spans="2:7">
      <c r="B93" s="163" t="s">
        <v>250</v>
      </c>
      <c r="C93" s="163" t="s">
        <v>256</v>
      </c>
      <c r="D93" s="163" t="str">
        <f>CONCATENATE(Table2[[#This Row],[Measure]],Table2[[#This Row],[Variant]])</f>
        <v>TLEDT4B</v>
      </c>
      <c r="E93" s="163">
        <v>21</v>
      </c>
      <c r="F93" s="163" t="str">
        <f>CONCATENATE(Table2[[#This Row],[Measure &amp; Variant]],Table2[[#This Row],[Rated Power/Unit]])</f>
        <v>TLEDT4B21</v>
      </c>
      <c r="G93" s="163">
        <f>Table2[[#This Row],[Rated Power/Unit]]</f>
        <v>21</v>
      </c>
    </row>
    <row r="94" spans="2:7">
      <c r="B94" s="163" t="s">
        <v>250</v>
      </c>
      <c r="C94" s="163" t="s">
        <v>256</v>
      </c>
      <c r="D94" s="163" t="str">
        <f>CONCATENATE(Table2[[#This Row],[Measure]],Table2[[#This Row],[Variant]])</f>
        <v>TLEDT4B</v>
      </c>
      <c r="E94" s="163">
        <v>22</v>
      </c>
      <c r="F94" s="163" t="str">
        <f>CONCATENATE(Table2[[#This Row],[Measure &amp; Variant]],Table2[[#This Row],[Rated Power/Unit]])</f>
        <v>TLEDT4B22</v>
      </c>
      <c r="G94" s="163">
        <f>Table2[[#This Row],[Rated Power/Unit]]</f>
        <v>22</v>
      </c>
    </row>
    <row r="95" spans="2:7">
      <c r="B95" s="163" t="s">
        <v>250</v>
      </c>
      <c r="C95" s="163" t="s">
        <v>256</v>
      </c>
      <c r="D95" s="163" t="str">
        <f>CONCATENATE(Table2[[#This Row],[Measure]],Table2[[#This Row],[Variant]])</f>
        <v>TLEDT4B</v>
      </c>
      <c r="E95" s="163">
        <v>23</v>
      </c>
      <c r="F95" s="163" t="str">
        <f>CONCATENATE(Table2[[#This Row],[Measure &amp; Variant]],Table2[[#This Row],[Rated Power/Unit]])</f>
        <v>TLEDT4B23</v>
      </c>
      <c r="G95" s="163">
        <f>Table2[[#This Row],[Rated Power/Unit]]</f>
        <v>23</v>
      </c>
    </row>
    <row r="96" spans="2:7">
      <c r="B96" s="163" t="s">
        <v>250</v>
      </c>
      <c r="C96" s="163" t="s">
        <v>256</v>
      </c>
      <c r="D96" s="163" t="str">
        <f>CONCATENATE(Table2[[#This Row],[Measure]],Table2[[#This Row],[Variant]])</f>
        <v>TLEDT4B</v>
      </c>
      <c r="E96" s="163">
        <v>24</v>
      </c>
      <c r="F96" s="163" t="str">
        <f>CONCATENATE(Table2[[#This Row],[Measure &amp; Variant]],Table2[[#This Row],[Rated Power/Unit]])</f>
        <v>TLEDT4B24</v>
      </c>
      <c r="G96" s="163">
        <f>Table2[[#This Row],[Rated Power/Unit]]</f>
        <v>24</v>
      </c>
    </row>
    <row r="97" spans="2:7">
      <c r="B97" s="163" t="s">
        <v>250</v>
      </c>
      <c r="C97" s="163" t="s">
        <v>256</v>
      </c>
      <c r="D97" s="163" t="str">
        <f>CONCATENATE(Table2[[#This Row],[Measure]],Table2[[#This Row],[Variant]])</f>
        <v>TLEDT4B</v>
      </c>
      <c r="E97" s="163">
        <v>25</v>
      </c>
      <c r="F97" s="163" t="str">
        <f>CONCATENATE(Table2[[#This Row],[Measure &amp; Variant]],Table2[[#This Row],[Rated Power/Unit]])</f>
        <v>TLEDT4B25</v>
      </c>
      <c r="G97" s="163">
        <f>Table2[[#This Row],[Rated Power/Unit]]</f>
        <v>25</v>
      </c>
    </row>
    <row r="98" spans="2:7">
      <c r="B98" s="163" t="s">
        <v>250</v>
      </c>
      <c r="C98" s="163" t="s">
        <v>262</v>
      </c>
      <c r="D98" s="163" t="str">
        <f>CONCATENATE(Table2[[#This Row],[Measure]],Table2[[#This Row],[Variant]])</f>
        <v>TLEDT2B</v>
      </c>
      <c r="E98" s="163">
        <v>7</v>
      </c>
      <c r="F98" s="163" t="str">
        <f>CONCATENATE(Table2[[#This Row],[Measure &amp; Variant]],Table2[[#This Row],[Rated Power/Unit]])</f>
        <v>TLEDT2B7</v>
      </c>
      <c r="G98" s="163">
        <f>Table2[[#This Row],[Rated Power/Unit]]</f>
        <v>7</v>
      </c>
    </row>
    <row r="99" spans="2:7">
      <c r="B99" s="163" t="s">
        <v>250</v>
      </c>
      <c r="C99" s="163" t="s">
        <v>262</v>
      </c>
      <c r="D99" s="163" t="str">
        <f>CONCATENATE(Table2[[#This Row],[Measure]],Table2[[#This Row],[Variant]])</f>
        <v>TLEDT2B</v>
      </c>
      <c r="E99" s="163">
        <v>8</v>
      </c>
      <c r="F99" s="163" t="str">
        <f>CONCATENATE(Table2[[#This Row],[Measure &amp; Variant]],Table2[[#This Row],[Rated Power/Unit]])</f>
        <v>TLEDT2B8</v>
      </c>
      <c r="G99" s="163">
        <f>Table2[[#This Row],[Rated Power/Unit]]</f>
        <v>8</v>
      </c>
    </row>
    <row r="100" spans="2:7">
      <c r="B100" s="163" t="s">
        <v>250</v>
      </c>
      <c r="C100" s="163" t="s">
        <v>262</v>
      </c>
      <c r="D100" s="163" t="str">
        <f>CONCATENATE(Table2[[#This Row],[Measure]],Table2[[#This Row],[Variant]])</f>
        <v>TLEDT2B</v>
      </c>
      <c r="E100" s="163">
        <v>9</v>
      </c>
      <c r="F100" s="163" t="str">
        <f>CONCATENATE(Table2[[#This Row],[Measure &amp; Variant]],Table2[[#This Row],[Rated Power/Unit]])</f>
        <v>TLEDT2B9</v>
      </c>
      <c r="G100" s="163">
        <f>Table2[[#This Row],[Rated Power/Unit]]</f>
        <v>9</v>
      </c>
    </row>
    <row r="101" spans="2:7">
      <c r="B101" s="163" t="s">
        <v>250</v>
      </c>
      <c r="C101" s="163" t="s">
        <v>262</v>
      </c>
      <c r="D101" s="163" t="str">
        <f>CONCATENATE(Table2[[#This Row],[Measure]],Table2[[#This Row],[Variant]])</f>
        <v>TLEDT2B</v>
      </c>
      <c r="E101" s="163">
        <v>10</v>
      </c>
      <c r="F101" s="163" t="str">
        <f>CONCATENATE(Table2[[#This Row],[Measure &amp; Variant]],Table2[[#This Row],[Rated Power/Unit]])</f>
        <v>TLEDT2B10</v>
      </c>
      <c r="G101" s="163">
        <f>Table2[[#This Row],[Rated Power/Unit]]</f>
        <v>10</v>
      </c>
    </row>
    <row r="102" spans="2:7">
      <c r="B102" s="163" t="s">
        <v>250</v>
      </c>
      <c r="C102" s="163" t="s">
        <v>262</v>
      </c>
      <c r="D102" s="163" t="str">
        <f>CONCATENATE(Table2[[#This Row],[Measure]],Table2[[#This Row],[Variant]])</f>
        <v>TLEDT2B</v>
      </c>
      <c r="E102" s="163">
        <v>11</v>
      </c>
      <c r="F102" s="163" t="str">
        <f>CONCATENATE(Table2[[#This Row],[Measure &amp; Variant]],Table2[[#This Row],[Rated Power/Unit]])</f>
        <v>TLEDT2B11</v>
      </c>
      <c r="G102" s="163">
        <f>Table2[[#This Row],[Rated Power/Unit]]</f>
        <v>11</v>
      </c>
    </row>
    <row r="103" spans="2:7">
      <c r="B103" s="163" t="s">
        <v>250</v>
      </c>
      <c r="C103" s="163" t="s">
        <v>262</v>
      </c>
      <c r="D103" s="163" t="str">
        <f>CONCATENATE(Table2[[#This Row],[Measure]],Table2[[#This Row],[Variant]])</f>
        <v>TLEDT2B</v>
      </c>
      <c r="E103" s="163">
        <v>12</v>
      </c>
      <c r="F103" s="163" t="str">
        <f>CONCATENATE(Table2[[#This Row],[Measure &amp; Variant]],Table2[[#This Row],[Rated Power/Unit]])</f>
        <v>TLEDT2B12</v>
      </c>
      <c r="G103" s="163">
        <f>Table2[[#This Row],[Rated Power/Unit]]</f>
        <v>12</v>
      </c>
    </row>
    <row r="104" spans="2:7">
      <c r="B104" s="163" t="s">
        <v>250</v>
      </c>
      <c r="C104" s="163" t="s">
        <v>262</v>
      </c>
      <c r="D104" s="163" t="str">
        <f>CONCATENATE(Table2[[#This Row],[Measure]],Table2[[#This Row],[Variant]])</f>
        <v>TLEDT2B</v>
      </c>
      <c r="E104" s="163">
        <v>13</v>
      </c>
      <c r="F104" s="163" t="str">
        <f>CONCATENATE(Table2[[#This Row],[Measure &amp; Variant]],Table2[[#This Row],[Rated Power/Unit]])</f>
        <v>TLEDT2B13</v>
      </c>
      <c r="G104" s="163">
        <f>Table2[[#This Row],[Rated Power/Unit]]</f>
        <v>13</v>
      </c>
    </row>
    <row r="105" spans="2:7">
      <c r="B105" s="325" t="s">
        <v>250</v>
      </c>
      <c r="C105" s="325" t="s">
        <v>268</v>
      </c>
      <c r="D105" s="325" t="str">
        <f>CONCATENATE(Table2[[#This Row],[Measure]],Table2[[#This Row],[Variant]])</f>
        <v>TLEDT4C</v>
      </c>
      <c r="E105">
        <v>10</v>
      </c>
      <c r="F105" t="str">
        <f>CONCATENATE(Table2[[#This Row],[Measure &amp; Variant]],Table2[[#This Row],[Rated Power/Unit]])</f>
        <v>TLEDT4C10</v>
      </c>
      <c r="G105">
        <f>Table2[[#This Row],[Rated Power/Unit]]</f>
        <v>10</v>
      </c>
    </row>
    <row r="106" spans="2:7">
      <c r="B106" s="325" t="s">
        <v>250</v>
      </c>
      <c r="C106" s="325" t="s">
        <v>268</v>
      </c>
      <c r="D106" s="325" t="str">
        <f>CONCATENATE(Table2[[#This Row],[Measure]],Table2[[#This Row],[Variant]])</f>
        <v>TLEDT4C</v>
      </c>
      <c r="E106">
        <v>11</v>
      </c>
      <c r="F106" t="str">
        <f>CONCATENATE(Table2[[#This Row],[Measure &amp; Variant]],Table2[[#This Row],[Rated Power/Unit]])</f>
        <v>TLEDT4C11</v>
      </c>
      <c r="G106">
        <f>Table2[[#This Row],[Rated Power/Unit]]</f>
        <v>11</v>
      </c>
    </row>
    <row r="107" spans="2:7">
      <c r="B107" s="325" t="s">
        <v>250</v>
      </c>
      <c r="C107" s="325" t="s">
        <v>268</v>
      </c>
      <c r="D107" s="325" t="str">
        <f>CONCATENATE(Table2[[#This Row],[Measure]],Table2[[#This Row],[Variant]])</f>
        <v>TLEDT4C</v>
      </c>
      <c r="E107">
        <v>12</v>
      </c>
      <c r="F107" t="str">
        <f>CONCATENATE(Table2[[#This Row],[Measure &amp; Variant]],Table2[[#This Row],[Rated Power/Unit]])</f>
        <v>TLEDT4C12</v>
      </c>
      <c r="G107">
        <f>Table2[[#This Row],[Rated Power/Unit]]</f>
        <v>12</v>
      </c>
    </row>
    <row r="108" spans="2:7">
      <c r="B108" s="325" t="s">
        <v>250</v>
      </c>
      <c r="C108" s="325" t="s">
        <v>268</v>
      </c>
      <c r="D108" s="325" t="str">
        <f>CONCATENATE(Table2[[#This Row],[Measure]],Table2[[#This Row],[Variant]])</f>
        <v>TLEDT4C</v>
      </c>
      <c r="E108">
        <v>13</v>
      </c>
      <c r="F108" t="str">
        <f>CONCATENATE(Table2[[#This Row],[Measure &amp; Variant]],Table2[[#This Row],[Rated Power/Unit]])</f>
        <v>TLEDT4C13</v>
      </c>
      <c r="G108">
        <f>Table2[[#This Row],[Rated Power/Unit]]</f>
        <v>13</v>
      </c>
    </row>
    <row r="109" spans="2:7">
      <c r="B109" s="325" t="s">
        <v>250</v>
      </c>
      <c r="C109" s="325" t="s">
        <v>268</v>
      </c>
      <c r="D109" s="325" t="str">
        <f>CONCATENATE(Table2[[#This Row],[Measure]],Table2[[#This Row],[Variant]])</f>
        <v>TLEDT4C</v>
      </c>
      <c r="E109">
        <v>14</v>
      </c>
      <c r="F109" t="str">
        <f>CONCATENATE(Table2[[#This Row],[Measure &amp; Variant]],Table2[[#This Row],[Rated Power/Unit]])</f>
        <v>TLEDT4C14</v>
      </c>
      <c r="G109">
        <f>Table2[[#This Row],[Rated Power/Unit]]</f>
        <v>14</v>
      </c>
    </row>
    <row r="110" spans="2:7">
      <c r="B110" s="325" t="s">
        <v>250</v>
      </c>
      <c r="C110" s="325" t="s">
        <v>268</v>
      </c>
      <c r="D110" s="325" t="str">
        <f>CONCATENATE(Table2[[#This Row],[Measure]],Table2[[#This Row],[Variant]])</f>
        <v>TLEDT4C</v>
      </c>
      <c r="E110">
        <v>15</v>
      </c>
      <c r="F110" t="str">
        <f>CONCATENATE(Table2[[#This Row],[Measure &amp; Variant]],Table2[[#This Row],[Rated Power/Unit]])</f>
        <v>TLEDT4C15</v>
      </c>
      <c r="G110">
        <f>Table2[[#This Row],[Rated Power/Unit]]</f>
        <v>15</v>
      </c>
    </row>
    <row r="111" spans="2:7">
      <c r="B111" s="325" t="s">
        <v>250</v>
      </c>
      <c r="C111" s="325" t="s">
        <v>268</v>
      </c>
      <c r="D111" s="325" t="str">
        <f>CONCATENATE(Table2[[#This Row],[Measure]],Table2[[#This Row],[Variant]])</f>
        <v>TLEDT4C</v>
      </c>
      <c r="E111">
        <v>16</v>
      </c>
      <c r="F111" t="str">
        <f>CONCATENATE(Table2[[#This Row],[Measure &amp; Variant]],Table2[[#This Row],[Rated Power/Unit]])</f>
        <v>TLEDT4C16</v>
      </c>
      <c r="G111">
        <f>Table2[[#This Row],[Rated Power/Unit]]</f>
        <v>16</v>
      </c>
    </row>
    <row r="112" spans="2:7">
      <c r="B112" s="325" t="s">
        <v>250</v>
      </c>
      <c r="C112" s="325" t="s">
        <v>268</v>
      </c>
      <c r="D112" s="325" t="str">
        <f>CONCATENATE(Table2[[#This Row],[Measure]],Table2[[#This Row],[Variant]])</f>
        <v>TLEDT4C</v>
      </c>
      <c r="E112">
        <v>17</v>
      </c>
      <c r="F112" t="str">
        <f>CONCATENATE(Table2[[#This Row],[Measure &amp; Variant]],Table2[[#This Row],[Rated Power/Unit]])</f>
        <v>TLEDT4C17</v>
      </c>
      <c r="G112">
        <f>Table2[[#This Row],[Rated Power/Unit]]</f>
        <v>17</v>
      </c>
    </row>
    <row r="113" spans="2:7">
      <c r="B113" s="325" t="s">
        <v>250</v>
      </c>
      <c r="C113" s="325" t="s">
        <v>268</v>
      </c>
      <c r="D113" s="325" t="str">
        <f>CONCATENATE(Table2[[#This Row],[Measure]],Table2[[#This Row],[Variant]])</f>
        <v>TLEDT4C</v>
      </c>
      <c r="E113">
        <v>18</v>
      </c>
      <c r="F113" t="str">
        <f>CONCATENATE(Table2[[#This Row],[Measure &amp; Variant]],Table2[[#This Row],[Rated Power/Unit]])</f>
        <v>TLEDT4C18</v>
      </c>
      <c r="G113">
        <f>Table2[[#This Row],[Rated Power/Unit]]</f>
        <v>18</v>
      </c>
    </row>
    <row r="114" spans="2:7">
      <c r="B114" s="325" t="s">
        <v>250</v>
      </c>
      <c r="C114" s="325" t="s">
        <v>268</v>
      </c>
      <c r="D114" s="325" t="str">
        <f>CONCATENATE(Table2[[#This Row],[Measure]],Table2[[#This Row],[Variant]])</f>
        <v>TLEDT4C</v>
      </c>
      <c r="E114">
        <v>19</v>
      </c>
      <c r="F114" t="str">
        <f>CONCATENATE(Table2[[#This Row],[Measure &amp; Variant]],Table2[[#This Row],[Rated Power/Unit]])</f>
        <v>TLEDT4C19</v>
      </c>
      <c r="G114">
        <f>Table2[[#This Row],[Rated Power/Unit]]</f>
        <v>19</v>
      </c>
    </row>
    <row r="115" spans="2:7">
      <c r="B115" s="325" t="s">
        <v>250</v>
      </c>
      <c r="C115" s="325" t="s">
        <v>268</v>
      </c>
      <c r="D115" s="325" t="str">
        <f>CONCATENATE(Table2[[#This Row],[Measure]],Table2[[#This Row],[Variant]])</f>
        <v>TLEDT4C</v>
      </c>
      <c r="E115">
        <v>20</v>
      </c>
      <c r="F115" t="str">
        <f>CONCATENATE(Table2[[#This Row],[Measure &amp; Variant]],Table2[[#This Row],[Rated Power/Unit]])</f>
        <v>TLEDT4C20</v>
      </c>
      <c r="G115">
        <f>Table2[[#This Row],[Rated Power/Unit]]</f>
        <v>20</v>
      </c>
    </row>
    <row r="116" spans="2:7">
      <c r="B116" s="325" t="s">
        <v>250</v>
      </c>
      <c r="C116" s="325" t="s">
        <v>268</v>
      </c>
      <c r="D116" s="325" t="str">
        <f>CONCATENATE(Table2[[#This Row],[Measure]],Table2[[#This Row],[Variant]])</f>
        <v>TLEDT4C</v>
      </c>
      <c r="E116">
        <v>21</v>
      </c>
      <c r="F116" t="str">
        <f>CONCATENATE(Table2[[#This Row],[Measure &amp; Variant]],Table2[[#This Row],[Rated Power/Unit]])</f>
        <v>TLEDT4C21</v>
      </c>
      <c r="G116">
        <f>Table2[[#This Row],[Rated Power/Unit]]</f>
        <v>21</v>
      </c>
    </row>
    <row r="117" spans="2:7">
      <c r="B117" s="325" t="s">
        <v>250</v>
      </c>
      <c r="C117" s="325" t="s">
        <v>268</v>
      </c>
      <c r="D117" s="325" t="str">
        <f>CONCATENATE(Table2[[#This Row],[Measure]],Table2[[#This Row],[Variant]])</f>
        <v>TLEDT4C</v>
      </c>
      <c r="E117">
        <v>22</v>
      </c>
      <c r="F117" t="str">
        <f>CONCATENATE(Table2[[#This Row],[Measure &amp; Variant]],Table2[[#This Row],[Rated Power/Unit]])</f>
        <v>TLEDT4C22</v>
      </c>
      <c r="G117">
        <f>Table2[[#This Row],[Rated Power/Unit]]</f>
        <v>22</v>
      </c>
    </row>
    <row r="118" spans="2:7">
      <c r="B118" s="325" t="s">
        <v>250</v>
      </c>
      <c r="C118" s="325" t="s">
        <v>268</v>
      </c>
      <c r="D118" s="325" t="str">
        <f>CONCATENATE(Table2[[#This Row],[Measure]],Table2[[#This Row],[Variant]])</f>
        <v>TLEDT4C</v>
      </c>
      <c r="E118">
        <v>23</v>
      </c>
      <c r="F118" t="str">
        <f>CONCATENATE(Table2[[#This Row],[Measure &amp; Variant]],Table2[[#This Row],[Rated Power/Unit]])</f>
        <v>TLEDT4C23</v>
      </c>
      <c r="G118">
        <f>Table2[[#This Row],[Rated Power/Unit]]</f>
        <v>23</v>
      </c>
    </row>
    <row r="119" spans="2:7">
      <c r="B119" s="325" t="s">
        <v>250</v>
      </c>
      <c r="C119" s="325" t="s">
        <v>268</v>
      </c>
      <c r="D119" s="325" t="str">
        <f>CONCATENATE(Table2[[#This Row],[Measure]],Table2[[#This Row],[Variant]])</f>
        <v>TLEDT4C</v>
      </c>
      <c r="E119">
        <v>24</v>
      </c>
      <c r="F119" t="str">
        <f>CONCATENATE(Table2[[#This Row],[Measure &amp; Variant]],Table2[[#This Row],[Rated Power/Unit]])</f>
        <v>TLEDT4C24</v>
      </c>
      <c r="G119">
        <f>Table2[[#This Row],[Rated Power/Unit]]</f>
        <v>24</v>
      </c>
    </row>
    <row r="120" spans="2:7">
      <c r="B120" s="325" t="s">
        <v>250</v>
      </c>
      <c r="C120" s="325" t="s">
        <v>268</v>
      </c>
      <c r="D120" s="325" t="str">
        <f>CONCATENATE(Table2[[#This Row],[Measure]],Table2[[#This Row],[Variant]])</f>
        <v>TLEDT4C</v>
      </c>
      <c r="E120">
        <v>25</v>
      </c>
      <c r="F120" t="str">
        <f>CONCATENATE(Table2[[#This Row],[Measure &amp; Variant]],Table2[[#This Row],[Rated Power/Unit]])</f>
        <v>TLEDT4C25</v>
      </c>
      <c r="G120">
        <f>Table2[[#This Row],[Rated Power/Unit]]</f>
        <v>25</v>
      </c>
    </row>
    <row r="121" spans="2:7">
      <c r="B121" s="325" t="s">
        <v>250</v>
      </c>
      <c r="C121" s="325" t="s">
        <v>272</v>
      </c>
      <c r="D121" s="325" t="str">
        <f>CONCATENATE(Table2[[#This Row],[Measure]],Table2[[#This Row],[Variant]])</f>
        <v>TLEDT2C</v>
      </c>
      <c r="E121">
        <v>7</v>
      </c>
      <c r="F121" t="str">
        <f>CONCATENATE(Table2[[#This Row],[Measure &amp; Variant]],Table2[[#This Row],[Rated Power/Unit]])</f>
        <v>TLEDT2C7</v>
      </c>
      <c r="G121">
        <f>Table2[[#This Row],[Rated Power/Unit]]</f>
        <v>7</v>
      </c>
    </row>
    <row r="122" spans="2:7">
      <c r="B122" s="325" t="s">
        <v>250</v>
      </c>
      <c r="C122" s="325" t="s">
        <v>272</v>
      </c>
      <c r="D122" s="325" t="str">
        <f>CONCATENATE(Table2[[#This Row],[Measure]],Table2[[#This Row],[Variant]])</f>
        <v>TLEDT2C</v>
      </c>
      <c r="E122">
        <v>8</v>
      </c>
      <c r="F122" t="str">
        <f>CONCATENATE(Table2[[#This Row],[Measure &amp; Variant]],Table2[[#This Row],[Rated Power/Unit]])</f>
        <v>TLEDT2C8</v>
      </c>
      <c r="G122">
        <f>Table2[[#This Row],[Rated Power/Unit]]</f>
        <v>8</v>
      </c>
    </row>
    <row r="123" spans="2:7">
      <c r="B123" s="325" t="s">
        <v>250</v>
      </c>
      <c r="C123" s="325" t="s">
        <v>272</v>
      </c>
      <c r="D123" s="325" t="str">
        <f>CONCATENATE(Table2[[#This Row],[Measure]],Table2[[#This Row],[Variant]])</f>
        <v>TLEDT2C</v>
      </c>
      <c r="E123">
        <v>9</v>
      </c>
      <c r="F123" t="str">
        <f>CONCATENATE(Table2[[#This Row],[Measure &amp; Variant]],Table2[[#This Row],[Rated Power/Unit]])</f>
        <v>TLEDT2C9</v>
      </c>
      <c r="G123">
        <f>Table2[[#This Row],[Rated Power/Unit]]</f>
        <v>9</v>
      </c>
    </row>
    <row r="124" spans="2:7">
      <c r="B124" s="325" t="s">
        <v>250</v>
      </c>
      <c r="C124" s="325" t="s">
        <v>272</v>
      </c>
      <c r="D124" s="325" t="str">
        <f>CONCATENATE(Table2[[#This Row],[Measure]],Table2[[#This Row],[Variant]])</f>
        <v>TLEDT2C</v>
      </c>
      <c r="E124">
        <v>10</v>
      </c>
      <c r="F124" t="str">
        <f>CONCATENATE(Table2[[#This Row],[Measure &amp; Variant]],Table2[[#This Row],[Rated Power/Unit]])</f>
        <v>TLEDT2C10</v>
      </c>
      <c r="G124">
        <f>Table2[[#This Row],[Rated Power/Unit]]</f>
        <v>10</v>
      </c>
    </row>
    <row r="125" spans="2:7">
      <c r="B125" s="325" t="s">
        <v>250</v>
      </c>
      <c r="C125" s="325" t="s">
        <v>272</v>
      </c>
      <c r="D125" s="325" t="str">
        <f>CONCATENATE(Table2[[#This Row],[Measure]],Table2[[#This Row],[Variant]])</f>
        <v>TLEDT2C</v>
      </c>
      <c r="E125">
        <v>11</v>
      </c>
      <c r="F125" t="str">
        <f>CONCATENATE(Table2[[#This Row],[Measure &amp; Variant]],Table2[[#This Row],[Rated Power/Unit]])</f>
        <v>TLEDT2C11</v>
      </c>
      <c r="G125">
        <f>Table2[[#This Row],[Rated Power/Unit]]</f>
        <v>11</v>
      </c>
    </row>
    <row r="126" spans="2:7">
      <c r="B126" s="325" t="s">
        <v>250</v>
      </c>
      <c r="C126" s="325" t="s">
        <v>272</v>
      </c>
      <c r="D126" s="325" t="str">
        <f>CONCATENATE(Table2[[#This Row],[Measure]],Table2[[#This Row],[Variant]])</f>
        <v>TLEDT2C</v>
      </c>
      <c r="E126">
        <v>12</v>
      </c>
      <c r="F126" t="str">
        <f>CONCATENATE(Table2[[#This Row],[Measure &amp; Variant]],Table2[[#This Row],[Rated Power/Unit]])</f>
        <v>TLEDT2C12</v>
      </c>
      <c r="G126">
        <f>Table2[[#This Row],[Rated Power/Unit]]</f>
        <v>12</v>
      </c>
    </row>
    <row r="127" spans="2:7">
      <c r="B127" s="325" t="s">
        <v>250</v>
      </c>
      <c r="C127" s="325" t="s">
        <v>272</v>
      </c>
      <c r="D127" s="325" t="str">
        <f>CONCATENATE(Table2[[#This Row],[Measure]],Table2[[#This Row],[Variant]])</f>
        <v>TLEDT2C</v>
      </c>
      <c r="E127">
        <v>13</v>
      </c>
      <c r="F127" t="str">
        <f>CONCATENATE(Table2[[#This Row],[Measure &amp; Variant]],Table2[[#This Row],[Rated Power/Unit]])</f>
        <v>TLEDT2C13</v>
      </c>
      <c r="G127">
        <f>Table2[[#This Row],[Rated Power/Unit]]</f>
        <v>13</v>
      </c>
    </row>
    <row r="128" spans="2:7">
      <c r="B128" s="325" t="s">
        <v>232</v>
      </c>
      <c r="C128" s="325" t="s">
        <v>277</v>
      </c>
      <c r="D128" s="325" t="str">
        <f>CONCATENATE(Table2[[#This Row],[Measure]],Table2[[#This Row],[Variant]])</f>
        <v>MogulLampMogul75</v>
      </c>
      <c r="E128">
        <v>20</v>
      </c>
      <c r="F128" t="str">
        <f>CONCATENATE(Table2[[#This Row],[Measure &amp; Variant]],Table2[[#This Row],[Rated Power/Unit]])</f>
        <v>MogulLampMogul7520</v>
      </c>
      <c r="G128">
        <f>Table2[[#This Row],[Rated Power/Unit]]</f>
        <v>20</v>
      </c>
    </row>
    <row r="129" spans="2:7">
      <c r="B129" s="325" t="s">
        <v>232</v>
      </c>
      <c r="C129" s="325" t="s">
        <v>277</v>
      </c>
      <c r="D129" s="325" t="str">
        <f>CONCATENATE(Table2[[#This Row],[Measure]],Table2[[#This Row],[Variant]])</f>
        <v>MogulLampMogul75</v>
      </c>
      <c r="E129">
        <v>21</v>
      </c>
      <c r="F129" t="str">
        <f>CONCATENATE(Table2[[#This Row],[Measure &amp; Variant]],Table2[[#This Row],[Rated Power/Unit]])</f>
        <v>MogulLampMogul7521</v>
      </c>
      <c r="G129">
        <f>Table2[[#This Row],[Rated Power/Unit]]</f>
        <v>21</v>
      </c>
    </row>
    <row r="130" spans="2:7">
      <c r="B130" s="325" t="s">
        <v>232</v>
      </c>
      <c r="C130" s="325" t="s">
        <v>277</v>
      </c>
      <c r="D130" s="325" t="str">
        <f>CONCATENATE(Table2[[#This Row],[Measure]],Table2[[#This Row],[Variant]])</f>
        <v>MogulLampMogul75</v>
      </c>
      <c r="E130">
        <v>22</v>
      </c>
      <c r="F130" t="str">
        <f>CONCATENATE(Table2[[#This Row],[Measure &amp; Variant]],Table2[[#This Row],[Rated Power/Unit]])</f>
        <v>MogulLampMogul7522</v>
      </c>
      <c r="G130">
        <f>Table2[[#This Row],[Rated Power/Unit]]</f>
        <v>22</v>
      </c>
    </row>
    <row r="131" spans="2:7">
      <c r="B131" s="325" t="s">
        <v>232</v>
      </c>
      <c r="C131" s="325" t="s">
        <v>277</v>
      </c>
      <c r="D131" s="325" t="str">
        <f>CONCATENATE(Table2[[#This Row],[Measure]],Table2[[#This Row],[Variant]])</f>
        <v>MogulLampMogul75</v>
      </c>
      <c r="E131">
        <v>23</v>
      </c>
      <c r="F131" t="str">
        <f>CONCATENATE(Table2[[#This Row],[Measure &amp; Variant]],Table2[[#This Row],[Rated Power/Unit]])</f>
        <v>MogulLampMogul7523</v>
      </c>
      <c r="G131">
        <f>Table2[[#This Row],[Rated Power/Unit]]</f>
        <v>23</v>
      </c>
    </row>
    <row r="132" spans="2:7">
      <c r="B132" s="325" t="s">
        <v>232</v>
      </c>
      <c r="C132" s="325" t="s">
        <v>277</v>
      </c>
      <c r="D132" s="325" t="str">
        <f>CONCATENATE(Table2[[#This Row],[Measure]],Table2[[#This Row],[Variant]])</f>
        <v>MogulLampMogul75</v>
      </c>
      <c r="E132">
        <v>24</v>
      </c>
      <c r="F132" t="str">
        <f>CONCATENATE(Table2[[#This Row],[Measure &amp; Variant]],Table2[[#This Row],[Rated Power/Unit]])</f>
        <v>MogulLampMogul7524</v>
      </c>
      <c r="G132">
        <f>Table2[[#This Row],[Rated Power/Unit]]</f>
        <v>24</v>
      </c>
    </row>
    <row r="133" spans="2:7">
      <c r="B133" s="325" t="s">
        <v>232</v>
      </c>
      <c r="C133" s="325" t="s">
        <v>277</v>
      </c>
      <c r="D133" s="325" t="str">
        <f>CONCATENATE(Table2[[#This Row],[Measure]],Table2[[#This Row],[Variant]])</f>
        <v>MogulLampMogul75</v>
      </c>
      <c r="E133">
        <v>25</v>
      </c>
      <c r="F133" t="str">
        <f>CONCATENATE(Table2[[#This Row],[Measure &amp; Variant]],Table2[[#This Row],[Rated Power/Unit]])</f>
        <v>MogulLampMogul7525</v>
      </c>
      <c r="G133">
        <f>Table2[[#This Row],[Rated Power/Unit]]</f>
        <v>25</v>
      </c>
    </row>
    <row r="134" spans="2:7">
      <c r="B134" s="325" t="s">
        <v>232</v>
      </c>
      <c r="C134" s="325" t="s">
        <v>277</v>
      </c>
      <c r="D134" s="325" t="str">
        <f>CONCATENATE(Table2[[#This Row],[Measure]],Table2[[#This Row],[Variant]])</f>
        <v>MogulLampMogul75</v>
      </c>
      <c r="E134">
        <v>26</v>
      </c>
      <c r="F134" t="str">
        <f>CONCATENATE(Table2[[#This Row],[Measure &amp; Variant]],Table2[[#This Row],[Rated Power/Unit]])</f>
        <v>MogulLampMogul7526</v>
      </c>
      <c r="G134">
        <f>Table2[[#This Row],[Rated Power/Unit]]</f>
        <v>26</v>
      </c>
    </row>
    <row r="135" spans="2:7">
      <c r="B135" s="325" t="s">
        <v>232</v>
      </c>
      <c r="C135" s="325" t="s">
        <v>277</v>
      </c>
      <c r="D135" s="325" t="str">
        <f>CONCATENATE(Table2[[#This Row],[Measure]],Table2[[#This Row],[Variant]])</f>
        <v>MogulLampMogul75</v>
      </c>
      <c r="E135">
        <v>27</v>
      </c>
      <c r="F135" t="str">
        <f>CONCATENATE(Table2[[#This Row],[Measure &amp; Variant]],Table2[[#This Row],[Rated Power/Unit]])</f>
        <v>MogulLampMogul7527</v>
      </c>
      <c r="G135">
        <f>Table2[[#This Row],[Rated Power/Unit]]</f>
        <v>27</v>
      </c>
    </row>
    <row r="136" spans="2:7">
      <c r="B136" s="325" t="s">
        <v>232</v>
      </c>
      <c r="C136" s="325" t="s">
        <v>277</v>
      </c>
      <c r="D136" s="325" t="str">
        <f>CONCATENATE(Table2[[#This Row],[Measure]],Table2[[#This Row],[Variant]])</f>
        <v>MogulLampMogul75</v>
      </c>
      <c r="E136">
        <v>28</v>
      </c>
      <c r="F136" t="str">
        <f>CONCATENATE(Table2[[#This Row],[Measure &amp; Variant]],Table2[[#This Row],[Rated Power/Unit]])</f>
        <v>MogulLampMogul7528</v>
      </c>
      <c r="G136">
        <f>Table2[[#This Row],[Rated Power/Unit]]</f>
        <v>28</v>
      </c>
    </row>
    <row r="137" spans="2:7">
      <c r="B137" s="325" t="s">
        <v>232</v>
      </c>
      <c r="C137" s="325" t="s">
        <v>277</v>
      </c>
      <c r="D137" s="325" t="str">
        <f>CONCATENATE(Table2[[#This Row],[Measure]],Table2[[#This Row],[Variant]])</f>
        <v>MogulLampMogul75</v>
      </c>
      <c r="E137">
        <v>29</v>
      </c>
      <c r="F137" t="str">
        <f>CONCATENATE(Table2[[#This Row],[Measure &amp; Variant]],Table2[[#This Row],[Rated Power/Unit]])</f>
        <v>MogulLampMogul7529</v>
      </c>
      <c r="G137">
        <f>Table2[[#This Row],[Rated Power/Unit]]</f>
        <v>29</v>
      </c>
    </row>
    <row r="138" spans="2:7">
      <c r="B138" s="325" t="s">
        <v>232</v>
      </c>
      <c r="C138" s="325" t="s">
        <v>277</v>
      </c>
      <c r="D138" s="325" t="str">
        <f>CONCATENATE(Table2[[#This Row],[Measure]],Table2[[#This Row],[Variant]])</f>
        <v>MogulLampMogul75</v>
      </c>
      <c r="E138">
        <v>30</v>
      </c>
      <c r="F138" t="str">
        <f>CONCATENATE(Table2[[#This Row],[Measure &amp; Variant]],Table2[[#This Row],[Rated Power/Unit]])</f>
        <v>MogulLampMogul7530</v>
      </c>
      <c r="G138">
        <f>Table2[[#This Row],[Rated Power/Unit]]</f>
        <v>30</v>
      </c>
    </row>
    <row r="139" spans="2:7">
      <c r="B139" s="325" t="s">
        <v>232</v>
      </c>
      <c r="C139" s="325" t="s">
        <v>277</v>
      </c>
      <c r="D139" s="325" t="str">
        <f>CONCATENATE(Table2[[#This Row],[Measure]],Table2[[#This Row],[Variant]])</f>
        <v>MogulLampMogul75</v>
      </c>
      <c r="E139">
        <v>31</v>
      </c>
      <c r="F139" t="str">
        <f>CONCATENATE(Table2[[#This Row],[Measure &amp; Variant]],Table2[[#This Row],[Rated Power/Unit]])</f>
        <v>MogulLampMogul7531</v>
      </c>
      <c r="G139">
        <f>Table2[[#This Row],[Rated Power/Unit]]</f>
        <v>31</v>
      </c>
    </row>
    <row r="140" spans="2:7">
      <c r="B140" s="325" t="s">
        <v>232</v>
      </c>
      <c r="C140" s="325" t="s">
        <v>277</v>
      </c>
      <c r="D140" s="325" t="str">
        <f>CONCATENATE(Table2[[#This Row],[Measure]],Table2[[#This Row],[Variant]])</f>
        <v>MogulLampMogul75</v>
      </c>
      <c r="E140">
        <v>32</v>
      </c>
      <c r="F140" t="str">
        <f>CONCATENATE(Table2[[#This Row],[Measure &amp; Variant]],Table2[[#This Row],[Rated Power/Unit]])</f>
        <v>MogulLampMogul7532</v>
      </c>
      <c r="G140">
        <f>Table2[[#This Row],[Rated Power/Unit]]</f>
        <v>32</v>
      </c>
    </row>
    <row r="141" spans="2:7">
      <c r="B141" s="325" t="s">
        <v>232</v>
      </c>
      <c r="C141" s="325" t="s">
        <v>277</v>
      </c>
      <c r="D141" s="325" t="str">
        <f>CONCATENATE(Table2[[#This Row],[Measure]],Table2[[#This Row],[Variant]])</f>
        <v>MogulLampMogul75</v>
      </c>
      <c r="E141">
        <v>33</v>
      </c>
      <c r="F141" t="str">
        <f>CONCATENATE(Table2[[#This Row],[Measure &amp; Variant]],Table2[[#This Row],[Rated Power/Unit]])</f>
        <v>MogulLampMogul7533</v>
      </c>
      <c r="G141">
        <f>Table2[[#This Row],[Rated Power/Unit]]</f>
        <v>33</v>
      </c>
    </row>
    <row r="142" spans="2:7">
      <c r="B142" s="325" t="s">
        <v>232</v>
      </c>
      <c r="C142" s="325" t="s">
        <v>277</v>
      </c>
      <c r="D142" s="325" t="str">
        <f>CONCATENATE(Table2[[#This Row],[Measure]],Table2[[#This Row],[Variant]])</f>
        <v>MogulLampMogul75</v>
      </c>
      <c r="E142">
        <v>34</v>
      </c>
      <c r="F142" t="str">
        <f>CONCATENATE(Table2[[#This Row],[Measure &amp; Variant]],Table2[[#This Row],[Rated Power/Unit]])</f>
        <v>MogulLampMogul7534</v>
      </c>
      <c r="G142">
        <f>Table2[[#This Row],[Rated Power/Unit]]</f>
        <v>34</v>
      </c>
    </row>
    <row r="143" spans="2:7">
      <c r="B143" s="325" t="s">
        <v>232</v>
      </c>
      <c r="C143" s="325" t="s">
        <v>277</v>
      </c>
      <c r="D143" s="325" t="str">
        <f>CONCATENATE(Table2[[#This Row],[Measure]],Table2[[#This Row],[Variant]])</f>
        <v>MogulLampMogul75</v>
      </c>
      <c r="E143">
        <v>35</v>
      </c>
      <c r="F143" t="str">
        <f>CONCATENATE(Table2[[#This Row],[Measure &amp; Variant]],Table2[[#This Row],[Rated Power/Unit]])</f>
        <v>MogulLampMogul7535</v>
      </c>
      <c r="G143">
        <f>Table2[[#This Row],[Rated Power/Unit]]</f>
        <v>35</v>
      </c>
    </row>
    <row r="144" spans="2:7">
      <c r="B144" s="325" t="s">
        <v>232</v>
      </c>
      <c r="C144" s="325" t="s">
        <v>277</v>
      </c>
      <c r="D144" s="325" t="str">
        <f>CONCATENATE(Table2[[#This Row],[Measure]],Table2[[#This Row],[Variant]])</f>
        <v>MogulLampMogul75</v>
      </c>
      <c r="E144">
        <v>36</v>
      </c>
      <c r="F144" t="str">
        <f>CONCATENATE(Table2[[#This Row],[Measure &amp; Variant]],Table2[[#This Row],[Rated Power/Unit]])</f>
        <v>MogulLampMogul7536</v>
      </c>
      <c r="G144">
        <f>Table2[[#This Row],[Rated Power/Unit]]</f>
        <v>36</v>
      </c>
    </row>
    <row r="145" spans="2:7">
      <c r="B145" s="325" t="s">
        <v>232</v>
      </c>
      <c r="C145" s="325" t="s">
        <v>277</v>
      </c>
      <c r="D145" s="325" t="str">
        <f>CONCATENATE(Table2[[#This Row],[Measure]],Table2[[#This Row],[Variant]])</f>
        <v>MogulLampMogul75</v>
      </c>
      <c r="E145">
        <v>37</v>
      </c>
      <c r="F145" t="str">
        <f>CONCATENATE(Table2[[#This Row],[Measure &amp; Variant]],Table2[[#This Row],[Rated Power/Unit]])</f>
        <v>MogulLampMogul7537</v>
      </c>
      <c r="G145">
        <f>Table2[[#This Row],[Rated Power/Unit]]</f>
        <v>37</v>
      </c>
    </row>
    <row r="146" spans="2:7">
      <c r="B146" s="325" t="s">
        <v>232</v>
      </c>
      <c r="C146" s="325" t="s">
        <v>277</v>
      </c>
      <c r="D146" s="325" t="str">
        <f>CONCATENATE(Table2[[#This Row],[Measure]],Table2[[#This Row],[Variant]])</f>
        <v>MogulLampMogul75</v>
      </c>
      <c r="E146">
        <v>38</v>
      </c>
      <c r="F146" t="str">
        <f>CONCATENATE(Table2[[#This Row],[Measure &amp; Variant]],Table2[[#This Row],[Rated Power/Unit]])</f>
        <v>MogulLampMogul7538</v>
      </c>
      <c r="G146">
        <f>Table2[[#This Row],[Rated Power/Unit]]</f>
        <v>38</v>
      </c>
    </row>
    <row r="147" spans="2:7">
      <c r="B147" s="325" t="s">
        <v>232</v>
      </c>
      <c r="C147" s="325" t="s">
        <v>277</v>
      </c>
      <c r="D147" s="325" t="str">
        <f>CONCATENATE(Table2[[#This Row],[Measure]],Table2[[#This Row],[Variant]])</f>
        <v>MogulLampMogul75</v>
      </c>
      <c r="E147">
        <v>39</v>
      </c>
      <c r="F147" t="str">
        <f>CONCATENATE(Table2[[#This Row],[Measure &amp; Variant]],Table2[[#This Row],[Rated Power/Unit]])</f>
        <v>MogulLampMogul7539</v>
      </c>
      <c r="G147">
        <f>Table2[[#This Row],[Rated Power/Unit]]</f>
        <v>39</v>
      </c>
    </row>
    <row r="148" spans="2:7">
      <c r="B148" s="325" t="s">
        <v>232</v>
      </c>
      <c r="C148" s="325" t="s">
        <v>277</v>
      </c>
      <c r="D148" s="325" t="str">
        <f>CONCATENATE(Table2[[#This Row],[Measure]],Table2[[#This Row],[Variant]])</f>
        <v>MogulLampMogul75</v>
      </c>
      <c r="E148">
        <v>40</v>
      </c>
      <c r="F148" t="str">
        <f>CONCATENATE(Table2[[#This Row],[Measure &amp; Variant]],Table2[[#This Row],[Rated Power/Unit]])</f>
        <v>MogulLampMogul7540</v>
      </c>
      <c r="G148">
        <f>Table2[[#This Row],[Rated Power/Unit]]</f>
        <v>40</v>
      </c>
    </row>
    <row r="149" spans="2:7">
      <c r="B149" s="325" t="s">
        <v>232</v>
      </c>
      <c r="C149" s="325" t="s">
        <v>277</v>
      </c>
      <c r="D149" s="325" t="str">
        <f>CONCATENATE(Table2[[#This Row],[Measure]],Table2[[#This Row],[Variant]])</f>
        <v>MogulLampMogul75</v>
      </c>
      <c r="E149">
        <v>41</v>
      </c>
      <c r="F149" t="str">
        <f>CONCATENATE(Table2[[#This Row],[Measure &amp; Variant]],Table2[[#This Row],[Rated Power/Unit]])</f>
        <v>MogulLampMogul7541</v>
      </c>
      <c r="G149">
        <f>Table2[[#This Row],[Rated Power/Unit]]</f>
        <v>41</v>
      </c>
    </row>
    <row r="150" spans="2:7">
      <c r="B150" s="325" t="s">
        <v>232</v>
      </c>
      <c r="C150" s="325" t="s">
        <v>277</v>
      </c>
      <c r="D150" s="325" t="str">
        <f>CONCATENATE(Table2[[#This Row],[Measure]],Table2[[#This Row],[Variant]])</f>
        <v>MogulLampMogul75</v>
      </c>
      <c r="E150">
        <v>42</v>
      </c>
      <c r="F150" t="str">
        <f>CONCATENATE(Table2[[#This Row],[Measure &amp; Variant]],Table2[[#This Row],[Rated Power/Unit]])</f>
        <v>MogulLampMogul7542</v>
      </c>
      <c r="G150">
        <f>Table2[[#This Row],[Rated Power/Unit]]</f>
        <v>42</v>
      </c>
    </row>
    <row r="151" spans="2:7">
      <c r="B151" s="325" t="s">
        <v>232</v>
      </c>
      <c r="C151" s="325" t="s">
        <v>277</v>
      </c>
      <c r="D151" s="325" t="str">
        <f>CONCATENATE(Table2[[#This Row],[Measure]],Table2[[#This Row],[Variant]])</f>
        <v>MogulLampMogul75</v>
      </c>
      <c r="E151">
        <v>43</v>
      </c>
      <c r="F151" t="str">
        <f>CONCATENATE(Table2[[#This Row],[Measure &amp; Variant]],Table2[[#This Row],[Rated Power/Unit]])</f>
        <v>MogulLampMogul7543</v>
      </c>
      <c r="G151">
        <f>Table2[[#This Row],[Rated Power/Unit]]</f>
        <v>43</v>
      </c>
    </row>
    <row r="152" spans="2:7">
      <c r="B152" s="325" t="s">
        <v>232</v>
      </c>
      <c r="C152" s="325" t="s">
        <v>277</v>
      </c>
      <c r="D152" s="325" t="str">
        <f>CONCATENATE(Table2[[#This Row],[Measure]],Table2[[#This Row],[Variant]])</f>
        <v>MogulLampMogul75</v>
      </c>
      <c r="E152">
        <v>44</v>
      </c>
      <c r="F152" t="str">
        <f>CONCATENATE(Table2[[#This Row],[Measure &amp; Variant]],Table2[[#This Row],[Rated Power/Unit]])</f>
        <v>MogulLampMogul7544</v>
      </c>
      <c r="G152">
        <f>Table2[[#This Row],[Rated Power/Unit]]</f>
        <v>44</v>
      </c>
    </row>
    <row r="153" spans="2:7">
      <c r="B153" s="325" t="s">
        <v>232</v>
      </c>
      <c r="C153" s="325" t="s">
        <v>277</v>
      </c>
      <c r="D153" s="325" t="str">
        <f>CONCATENATE(Table2[[#This Row],[Measure]],Table2[[#This Row],[Variant]])</f>
        <v>MogulLampMogul75</v>
      </c>
      <c r="E153">
        <v>45</v>
      </c>
      <c r="F153" t="str">
        <f>CONCATENATE(Table2[[#This Row],[Measure &amp; Variant]],Table2[[#This Row],[Rated Power/Unit]])</f>
        <v>MogulLampMogul7545</v>
      </c>
      <c r="G153">
        <f>Table2[[#This Row],[Rated Power/Unit]]</f>
        <v>45</v>
      </c>
    </row>
    <row r="154" spans="2:7">
      <c r="B154" s="325" t="s">
        <v>232</v>
      </c>
      <c r="C154" s="325" t="s">
        <v>277</v>
      </c>
      <c r="D154" s="325" t="str">
        <f>CONCATENATE(Table2[[#This Row],[Measure]],Table2[[#This Row],[Variant]])</f>
        <v>MogulLampMogul75</v>
      </c>
      <c r="E154">
        <v>46</v>
      </c>
      <c r="F154" t="str">
        <f>CONCATENATE(Table2[[#This Row],[Measure &amp; Variant]],Table2[[#This Row],[Rated Power/Unit]])</f>
        <v>MogulLampMogul7546</v>
      </c>
      <c r="G154">
        <f>Table2[[#This Row],[Rated Power/Unit]]</f>
        <v>46</v>
      </c>
    </row>
    <row r="155" spans="2:7">
      <c r="B155" s="325" t="s">
        <v>232</v>
      </c>
      <c r="C155" s="325" t="s">
        <v>277</v>
      </c>
      <c r="D155" s="325" t="str">
        <f>CONCATENATE(Table2[[#This Row],[Measure]],Table2[[#This Row],[Variant]])</f>
        <v>MogulLampMogul75</v>
      </c>
      <c r="E155">
        <v>47</v>
      </c>
      <c r="F155" t="str">
        <f>CONCATENATE(Table2[[#This Row],[Measure &amp; Variant]],Table2[[#This Row],[Rated Power/Unit]])</f>
        <v>MogulLampMogul7547</v>
      </c>
      <c r="G155">
        <f>Table2[[#This Row],[Rated Power/Unit]]</f>
        <v>47</v>
      </c>
    </row>
    <row r="156" spans="2:7">
      <c r="B156" s="325" t="s">
        <v>232</v>
      </c>
      <c r="C156" s="325" t="s">
        <v>277</v>
      </c>
      <c r="D156" s="325" t="str">
        <f>CONCATENATE(Table2[[#This Row],[Measure]],Table2[[#This Row],[Variant]])</f>
        <v>MogulLampMogul75</v>
      </c>
      <c r="E156">
        <v>48</v>
      </c>
      <c r="F156" t="str">
        <f>CONCATENATE(Table2[[#This Row],[Measure &amp; Variant]],Table2[[#This Row],[Rated Power/Unit]])</f>
        <v>MogulLampMogul7548</v>
      </c>
      <c r="G156">
        <f>Table2[[#This Row],[Rated Power/Unit]]</f>
        <v>48</v>
      </c>
    </row>
    <row r="157" spans="2:7">
      <c r="B157" s="325" t="s">
        <v>232</v>
      </c>
      <c r="C157" s="325" t="s">
        <v>277</v>
      </c>
      <c r="D157" s="325" t="str">
        <f>CONCATENATE(Table2[[#This Row],[Measure]],Table2[[#This Row],[Variant]])</f>
        <v>MogulLampMogul75</v>
      </c>
      <c r="E157">
        <v>49</v>
      </c>
      <c r="F157" t="str">
        <f>CONCATENATE(Table2[[#This Row],[Measure &amp; Variant]],Table2[[#This Row],[Rated Power/Unit]])</f>
        <v>MogulLampMogul7549</v>
      </c>
      <c r="G157">
        <f>Table2[[#This Row],[Rated Power/Unit]]</f>
        <v>49</v>
      </c>
    </row>
    <row r="158" spans="2:7">
      <c r="B158" s="325" t="s">
        <v>232</v>
      </c>
      <c r="C158" s="325" t="s">
        <v>277</v>
      </c>
      <c r="D158" s="325" t="str">
        <f>CONCATENATE(Table2[[#This Row],[Measure]],Table2[[#This Row],[Variant]])</f>
        <v>MogulLampMogul75</v>
      </c>
      <c r="E158">
        <v>50</v>
      </c>
      <c r="F158" t="str">
        <f>CONCATENATE(Table2[[#This Row],[Measure &amp; Variant]],Table2[[#This Row],[Rated Power/Unit]])</f>
        <v>MogulLampMogul7550</v>
      </c>
      <c r="G158">
        <f>Table2[[#This Row],[Rated Power/Unit]]</f>
        <v>50</v>
      </c>
    </row>
    <row r="159" spans="2:7">
      <c r="B159" s="325" t="s">
        <v>232</v>
      </c>
      <c r="C159" s="325" t="s">
        <v>277</v>
      </c>
      <c r="D159" s="325" t="str">
        <f>CONCATENATE(Table2[[#This Row],[Measure]],Table2[[#This Row],[Variant]])</f>
        <v>MogulLampMogul75</v>
      </c>
      <c r="E159">
        <v>51</v>
      </c>
      <c r="F159" t="str">
        <f>CONCATENATE(Table2[[#This Row],[Measure &amp; Variant]],Table2[[#This Row],[Rated Power/Unit]])</f>
        <v>MogulLampMogul7551</v>
      </c>
      <c r="G159">
        <f>Table2[[#This Row],[Rated Power/Unit]]</f>
        <v>51</v>
      </c>
    </row>
    <row r="160" spans="2:7">
      <c r="B160" s="325" t="s">
        <v>232</v>
      </c>
      <c r="C160" s="325" t="s">
        <v>277</v>
      </c>
      <c r="D160" s="325" t="str">
        <f>CONCATENATE(Table2[[#This Row],[Measure]],Table2[[#This Row],[Variant]])</f>
        <v>MogulLampMogul75</v>
      </c>
      <c r="E160">
        <v>52</v>
      </c>
      <c r="F160" t="str">
        <f>CONCATENATE(Table2[[#This Row],[Measure &amp; Variant]],Table2[[#This Row],[Rated Power/Unit]])</f>
        <v>MogulLampMogul7552</v>
      </c>
      <c r="G160">
        <f>Table2[[#This Row],[Rated Power/Unit]]</f>
        <v>52</v>
      </c>
    </row>
    <row r="161" spans="2:7">
      <c r="B161" s="325" t="s">
        <v>232</v>
      </c>
      <c r="C161" s="325" t="s">
        <v>277</v>
      </c>
      <c r="D161" s="325" t="str">
        <f>CONCATENATE(Table2[[#This Row],[Measure]],Table2[[#This Row],[Variant]])</f>
        <v>MogulLampMogul75</v>
      </c>
      <c r="E161">
        <v>53</v>
      </c>
      <c r="F161" t="str">
        <f>CONCATENATE(Table2[[#This Row],[Measure &amp; Variant]],Table2[[#This Row],[Rated Power/Unit]])</f>
        <v>MogulLampMogul7553</v>
      </c>
      <c r="G161">
        <f>Table2[[#This Row],[Rated Power/Unit]]</f>
        <v>53</v>
      </c>
    </row>
    <row r="162" spans="2:7">
      <c r="B162" s="325" t="s">
        <v>232</v>
      </c>
      <c r="C162" s="325" t="s">
        <v>277</v>
      </c>
      <c r="D162" s="325" t="str">
        <f>CONCATENATE(Table2[[#This Row],[Measure]],Table2[[#This Row],[Variant]])</f>
        <v>MogulLampMogul75</v>
      </c>
      <c r="E162">
        <v>54</v>
      </c>
      <c r="F162" t="str">
        <f>CONCATENATE(Table2[[#This Row],[Measure &amp; Variant]],Table2[[#This Row],[Rated Power/Unit]])</f>
        <v>MogulLampMogul7554</v>
      </c>
      <c r="G162">
        <f>Table2[[#This Row],[Rated Power/Unit]]</f>
        <v>54</v>
      </c>
    </row>
    <row r="163" spans="2:7">
      <c r="B163" s="325" t="s">
        <v>232</v>
      </c>
      <c r="C163" s="325" t="s">
        <v>277</v>
      </c>
      <c r="D163" s="325" t="str">
        <f>CONCATENATE(Table2[[#This Row],[Measure]],Table2[[#This Row],[Variant]])</f>
        <v>MogulLampMogul75</v>
      </c>
      <c r="E163">
        <v>55</v>
      </c>
      <c r="F163" t="str">
        <f>CONCATENATE(Table2[[#This Row],[Measure &amp; Variant]],Table2[[#This Row],[Rated Power/Unit]])</f>
        <v>MogulLampMogul7555</v>
      </c>
      <c r="G163">
        <f>Table2[[#This Row],[Rated Power/Unit]]</f>
        <v>55</v>
      </c>
    </row>
    <row r="164" spans="2:7">
      <c r="B164" s="325" t="s">
        <v>232</v>
      </c>
      <c r="C164" s="325" t="s">
        <v>277</v>
      </c>
      <c r="D164" s="325" t="str">
        <f>CONCATENATE(Table2[[#This Row],[Measure]],Table2[[#This Row],[Variant]])</f>
        <v>MogulLampMogul75</v>
      </c>
      <c r="E164">
        <v>56</v>
      </c>
      <c r="F164" t="str">
        <f>CONCATENATE(Table2[[#This Row],[Measure &amp; Variant]],Table2[[#This Row],[Rated Power/Unit]])</f>
        <v>MogulLampMogul7556</v>
      </c>
      <c r="G164">
        <f>Table2[[#This Row],[Rated Power/Unit]]</f>
        <v>56</v>
      </c>
    </row>
    <row r="165" spans="2:7">
      <c r="B165" s="325" t="s">
        <v>232</v>
      </c>
      <c r="C165" s="325" t="s">
        <v>277</v>
      </c>
      <c r="D165" s="325" t="str">
        <f>CONCATENATE(Table2[[#This Row],[Measure]],Table2[[#This Row],[Variant]])</f>
        <v>MogulLampMogul75</v>
      </c>
      <c r="E165">
        <v>57</v>
      </c>
      <c r="F165" t="str">
        <f>CONCATENATE(Table2[[#This Row],[Measure &amp; Variant]],Table2[[#This Row],[Rated Power/Unit]])</f>
        <v>MogulLampMogul7557</v>
      </c>
      <c r="G165">
        <f>Table2[[#This Row],[Rated Power/Unit]]</f>
        <v>57</v>
      </c>
    </row>
    <row r="166" spans="2:7">
      <c r="B166" s="325" t="s">
        <v>232</v>
      </c>
      <c r="C166" s="325" t="s">
        <v>277</v>
      </c>
      <c r="D166" s="325" t="str">
        <f>CONCATENATE(Table2[[#This Row],[Measure]],Table2[[#This Row],[Variant]])</f>
        <v>MogulLampMogul75</v>
      </c>
      <c r="E166">
        <v>58</v>
      </c>
      <c r="F166" t="str">
        <f>CONCATENATE(Table2[[#This Row],[Measure &amp; Variant]],Table2[[#This Row],[Rated Power/Unit]])</f>
        <v>MogulLampMogul7558</v>
      </c>
      <c r="G166">
        <f>Table2[[#This Row],[Rated Power/Unit]]</f>
        <v>58</v>
      </c>
    </row>
    <row r="167" spans="2:7">
      <c r="B167" s="325" t="s">
        <v>232</v>
      </c>
      <c r="C167" s="325" t="s">
        <v>277</v>
      </c>
      <c r="D167" s="325" t="str">
        <f>CONCATENATE(Table2[[#This Row],[Measure]],Table2[[#This Row],[Variant]])</f>
        <v>MogulLampMogul75</v>
      </c>
      <c r="E167">
        <v>59</v>
      </c>
      <c r="F167" t="str">
        <f>CONCATENATE(Table2[[#This Row],[Measure &amp; Variant]],Table2[[#This Row],[Rated Power/Unit]])</f>
        <v>MogulLampMogul7559</v>
      </c>
      <c r="G167">
        <f>Table2[[#This Row],[Rated Power/Unit]]</f>
        <v>59</v>
      </c>
    </row>
    <row r="168" spans="2:7">
      <c r="B168" s="325" t="s">
        <v>232</v>
      </c>
      <c r="C168" s="325" t="s">
        <v>277</v>
      </c>
      <c r="D168" s="325" t="str">
        <f>CONCATENATE(Table2[[#This Row],[Measure]],Table2[[#This Row],[Variant]])</f>
        <v>MogulLampMogul75</v>
      </c>
      <c r="E168">
        <v>60</v>
      </c>
      <c r="F168" t="str">
        <f>CONCATENATE(Table2[[#This Row],[Measure &amp; Variant]],Table2[[#This Row],[Rated Power/Unit]])</f>
        <v>MogulLampMogul7560</v>
      </c>
      <c r="G168">
        <f>Table2[[#This Row],[Rated Power/Unit]]</f>
        <v>60</v>
      </c>
    </row>
    <row r="169" spans="2:7">
      <c r="B169" s="325" t="s">
        <v>232</v>
      </c>
      <c r="C169" s="325" t="s">
        <v>277</v>
      </c>
      <c r="D169" s="325" t="str">
        <f>CONCATENATE(Table2[[#This Row],[Measure]],Table2[[#This Row],[Variant]])</f>
        <v>MogulLampMogul75</v>
      </c>
      <c r="E169">
        <v>61</v>
      </c>
      <c r="F169" t="str">
        <f>CONCATENATE(Table2[[#This Row],[Measure &amp; Variant]],Table2[[#This Row],[Rated Power/Unit]])</f>
        <v>MogulLampMogul7561</v>
      </c>
      <c r="G169">
        <f>Table2[[#This Row],[Rated Power/Unit]]</f>
        <v>61</v>
      </c>
    </row>
    <row r="170" spans="2:7">
      <c r="B170" s="325" t="s">
        <v>232</v>
      </c>
      <c r="C170" s="325" t="s">
        <v>277</v>
      </c>
      <c r="D170" s="325" t="str">
        <f>CONCATENATE(Table2[[#This Row],[Measure]],Table2[[#This Row],[Variant]])</f>
        <v>MogulLampMogul75</v>
      </c>
      <c r="E170">
        <v>62</v>
      </c>
      <c r="F170" t="str">
        <f>CONCATENATE(Table2[[#This Row],[Measure &amp; Variant]],Table2[[#This Row],[Rated Power/Unit]])</f>
        <v>MogulLampMogul7562</v>
      </c>
      <c r="G170">
        <f>Table2[[#This Row],[Rated Power/Unit]]</f>
        <v>62</v>
      </c>
    </row>
    <row r="171" spans="2:7">
      <c r="B171" s="325" t="s">
        <v>232</v>
      </c>
      <c r="C171" s="325" t="s">
        <v>277</v>
      </c>
      <c r="D171" s="325" t="str">
        <f>CONCATENATE(Table2[[#This Row],[Measure]],Table2[[#This Row],[Variant]])</f>
        <v>MogulLampMogul75</v>
      </c>
      <c r="E171">
        <v>63</v>
      </c>
      <c r="F171" t="str">
        <f>CONCATENATE(Table2[[#This Row],[Measure &amp; Variant]],Table2[[#This Row],[Rated Power/Unit]])</f>
        <v>MogulLampMogul7563</v>
      </c>
      <c r="G171">
        <f>Table2[[#This Row],[Rated Power/Unit]]</f>
        <v>63</v>
      </c>
    </row>
    <row r="172" spans="2:7">
      <c r="B172" s="325" t="s">
        <v>232</v>
      </c>
      <c r="C172" s="325" t="s">
        <v>277</v>
      </c>
      <c r="D172" s="325" t="str">
        <f>CONCATENATE(Table2[[#This Row],[Measure]],Table2[[#This Row],[Variant]])</f>
        <v>MogulLampMogul75</v>
      </c>
      <c r="E172">
        <v>64</v>
      </c>
      <c r="F172" t="str">
        <f>CONCATENATE(Table2[[#This Row],[Measure &amp; Variant]],Table2[[#This Row],[Rated Power/Unit]])</f>
        <v>MogulLampMogul7564</v>
      </c>
      <c r="G172">
        <f>Table2[[#This Row],[Rated Power/Unit]]</f>
        <v>64</v>
      </c>
    </row>
    <row r="173" spans="2:7">
      <c r="B173" s="325" t="s">
        <v>232</v>
      </c>
      <c r="C173" s="325" t="s">
        <v>277</v>
      </c>
      <c r="D173" s="325" t="str">
        <f>CONCATENATE(Table2[[#This Row],[Measure]],Table2[[#This Row],[Variant]])</f>
        <v>MogulLampMogul75</v>
      </c>
      <c r="E173">
        <v>65</v>
      </c>
      <c r="F173" t="str">
        <f>CONCATENATE(Table2[[#This Row],[Measure &amp; Variant]],Table2[[#This Row],[Rated Power/Unit]])</f>
        <v>MogulLampMogul7565</v>
      </c>
      <c r="G173">
        <f>Table2[[#This Row],[Rated Power/Unit]]</f>
        <v>65</v>
      </c>
    </row>
    <row r="174" spans="2:7">
      <c r="B174" s="325" t="s">
        <v>232</v>
      </c>
      <c r="C174" s="325" t="s">
        <v>277</v>
      </c>
      <c r="D174" s="325" t="str">
        <f>CONCATENATE(Table2[[#This Row],[Measure]],Table2[[#This Row],[Variant]])</f>
        <v>MogulLampMogul75</v>
      </c>
      <c r="E174">
        <v>66</v>
      </c>
      <c r="F174" t="str">
        <f>CONCATENATE(Table2[[#This Row],[Measure &amp; Variant]],Table2[[#This Row],[Rated Power/Unit]])</f>
        <v>MogulLampMogul7566</v>
      </c>
      <c r="G174">
        <f>Table2[[#This Row],[Rated Power/Unit]]</f>
        <v>66</v>
      </c>
    </row>
    <row r="175" spans="2:7">
      <c r="B175" s="325" t="s">
        <v>232</v>
      </c>
      <c r="C175" s="325" t="s">
        <v>277</v>
      </c>
      <c r="D175" s="325" t="str">
        <f>CONCATENATE(Table2[[#This Row],[Measure]],Table2[[#This Row],[Variant]])</f>
        <v>MogulLampMogul75</v>
      </c>
      <c r="E175">
        <v>67</v>
      </c>
      <c r="F175" t="str">
        <f>CONCATENATE(Table2[[#This Row],[Measure &amp; Variant]],Table2[[#This Row],[Rated Power/Unit]])</f>
        <v>MogulLampMogul7567</v>
      </c>
      <c r="G175">
        <f>Table2[[#This Row],[Rated Power/Unit]]</f>
        <v>67</v>
      </c>
    </row>
    <row r="176" spans="2:7">
      <c r="B176" s="325" t="s">
        <v>232</v>
      </c>
      <c r="C176" s="325" t="s">
        <v>277</v>
      </c>
      <c r="D176" s="325" t="str">
        <f>CONCATENATE(Table2[[#This Row],[Measure]],Table2[[#This Row],[Variant]])</f>
        <v>MogulLampMogul75</v>
      </c>
      <c r="E176">
        <v>68</v>
      </c>
      <c r="F176" t="str">
        <f>CONCATENATE(Table2[[#This Row],[Measure &amp; Variant]],Table2[[#This Row],[Rated Power/Unit]])</f>
        <v>MogulLampMogul7568</v>
      </c>
      <c r="G176">
        <f>Table2[[#This Row],[Rated Power/Unit]]</f>
        <v>68</v>
      </c>
    </row>
    <row r="177" spans="2:7">
      <c r="B177" s="325" t="s">
        <v>232</v>
      </c>
      <c r="C177" s="325" t="s">
        <v>277</v>
      </c>
      <c r="D177" s="325" t="str">
        <f>CONCATENATE(Table2[[#This Row],[Measure]],Table2[[#This Row],[Variant]])</f>
        <v>MogulLampMogul75</v>
      </c>
      <c r="E177">
        <v>69</v>
      </c>
      <c r="F177" t="str">
        <f>CONCATENATE(Table2[[#This Row],[Measure &amp; Variant]],Table2[[#This Row],[Rated Power/Unit]])</f>
        <v>MogulLampMogul7569</v>
      </c>
      <c r="G177">
        <f>Table2[[#This Row],[Rated Power/Unit]]</f>
        <v>69</v>
      </c>
    </row>
    <row r="178" spans="2:7">
      <c r="B178" s="325" t="s">
        <v>232</v>
      </c>
      <c r="C178" s="325" t="s">
        <v>277</v>
      </c>
      <c r="D178" s="325" t="str">
        <f>CONCATENATE(Table2[[#This Row],[Measure]],Table2[[#This Row],[Variant]])</f>
        <v>MogulLampMogul75</v>
      </c>
      <c r="E178">
        <v>70</v>
      </c>
      <c r="F178" t="str">
        <f>CONCATENATE(Table2[[#This Row],[Measure &amp; Variant]],Table2[[#This Row],[Rated Power/Unit]])</f>
        <v>MogulLampMogul7570</v>
      </c>
      <c r="G178">
        <f>Table2[[#This Row],[Rated Power/Unit]]</f>
        <v>70</v>
      </c>
    </row>
    <row r="179" spans="2:7">
      <c r="B179" s="325" t="s">
        <v>232</v>
      </c>
      <c r="C179" s="325" t="s">
        <v>277</v>
      </c>
      <c r="D179" s="325" t="str">
        <f>CONCATENATE(Table2[[#This Row],[Measure]],Table2[[#This Row],[Variant]])</f>
        <v>MogulLampMogul75</v>
      </c>
      <c r="E179">
        <v>71</v>
      </c>
      <c r="F179" t="str">
        <f>CONCATENATE(Table2[[#This Row],[Measure &amp; Variant]],Table2[[#This Row],[Rated Power/Unit]])</f>
        <v>MogulLampMogul7571</v>
      </c>
      <c r="G179">
        <f>Table2[[#This Row],[Rated Power/Unit]]</f>
        <v>71</v>
      </c>
    </row>
    <row r="180" spans="2:7">
      <c r="B180" s="325" t="s">
        <v>232</v>
      </c>
      <c r="C180" s="325" t="s">
        <v>277</v>
      </c>
      <c r="D180" s="325" t="str">
        <f>CONCATENATE(Table2[[#This Row],[Measure]],Table2[[#This Row],[Variant]])</f>
        <v>MogulLampMogul75</v>
      </c>
      <c r="E180">
        <v>72</v>
      </c>
      <c r="F180" t="str">
        <f>CONCATENATE(Table2[[#This Row],[Measure &amp; Variant]],Table2[[#This Row],[Rated Power/Unit]])</f>
        <v>MogulLampMogul7572</v>
      </c>
      <c r="G180">
        <f>Table2[[#This Row],[Rated Power/Unit]]</f>
        <v>72</v>
      </c>
    </row>
    <row r="181" spans="2:7">
      <c r="B181" s="325" t="s">
        <v>232</v>
      </c>
      <c r="C181" s="325" t="s">
        <v>277</v>
      </c>
      <c r="D181" s="325" t="str">
        <f>CONCATENATE(Table2[[#This Row],[Measure]],Table2[[#This Row],[Variant]])</f>
        <v>MogulLampMogul75</v>
      </c>
      <c r="E181">
        <v>73</v>
      </c>
      <c r="F181" t="str">
        <f>CONCATENATE(Table2[[#This Row],[Measure &amp; Variant]],Table2[[#This Row],[Rated Power/Unit]])</f>
        <v>MogulLampMogul7573</v>
      </c>
      <c r="G181">
        <f>Table2[[#This Row],[Rated Power/Unit]]</f>
        <v>73</v>
      </c>
    </row>
    <row r="182" spans="2:7">
      <c r="B182" s="325" t="s">
        <v>232</v>
      </c>
      <c r="C182" s="325" t="s">
        <v>277</v>
      </c>
      <c r="D182" s="325" t="str">
        <f>CONCATENATE(Table2[[#This Row],[Measure]],Table2[[#This Row],[Variant]])</f>
        <v>MogulLampMogul75</v>
      </c>
      <c r="E182">
        <v>74</v>
      </c>
      <c r="F182" t="str">
        <f>CONCATENATE(Table2[[#This Row],[Measure &amp; Variant]],Table2[[#This Row],[Rated Power/Unit]])</f>
        <v>MogulLampMogul7574</v>
      </c>
      <c r="G182">
        <f>Table2[[#This Row],[Rated Power/Unit]]</f>
        <v>74</v>
      </c>
    </row>
    <row r="183" spans="2:7">
      <c r="B183" s="325" t="s">
        <v>232</v>
      </c>
      <c r="C183" s="325" t="s">
        <v>281</v>
      </c>
      <c r="D183" s="325" t="str">
        <f>CONCATENATE(Table2[[#This Row],[Measure]],Table2[[#This Row],[Variant]])</f>
        <v>MogulLampMogul100</v>
      </c>
      <c r="E183">
        <v>75</v>
      </c>
      <c r="F183" t="str">
        <f>CONCATENATE(Table2[[#This Row],[Measure &amp; Variant]],Table2[[#This Row],[Rated Power/Unit]])</f>
        <v>MogulLampMogul10075</v>
      </c>
      <c r="G183">
        <f>Table2[[#This Row],[Rated Power/Unit]]</f>
        <v>75</v>
      </c>
    </row>
    <row r="184" spans="2:7">
      <c r="B184" s="325" t="s">
        <v>232</v>
      </c>
      <c r="C184" s="325" t="s">
        <v>281</v>
      </c>
      <c r="D184" s="325" t="str">
        <f>CONCATENATE(Table2[[#This Row],[Measure]],Table2[[#This Row],[Variant]])</f>
        <v>MogulLampMogul100</v>
      </c>
      <c r="E184">
        <v>76</v>
      </c>
      <c r="F184" t="str">
        <f>CONCATENATE(Table2[[#This Row],[Measure &amp; Variant]],Table2[[#This Row],[Rated Power/Unit]])</f>
        <v>MogulLampMogul10076</v>
      </c>
      <c r="G184">
        <f>Table2[[#This Row],[Rated Power/Unit]]</f>
        <v>76</v>
      </c>
    </row>
    <row r="185" spans="2:7">
      <c r="B185" s="325" t="s">
        <v>232</v>
      </c>
      <c r="C185" s="325" t="s">
        <v>281</v>
      </c>
      <c r="D185" s="325" t="str">
        <f>CONCATENATE(Table2[[#This Row],[Measure]],Table2[[#This Row],[Variant]])</f>
        <v>MogulLampMogul100</v>
      </c>
      <c r="E185">
        <v>77</v>
      </c>
      <c r="F185" t="str">
        <f>CONCATENATE(Table2[[#This Row],[Measure &amp; Variant]],Table2[[#This Row],[Rated Power/Unit]])</f>
        <v>MogulLampMogul10077</v>
      </c>
      <c r="G185">
        <f>Table2[[#This Row],[Rated Power/Unit]]</f>
        <v>77</v>
      </c>
    </row>
    <row r="186" spans="2:7">
      <c r="B186" s="325" t="s">
        <v>232</v>
      </c>
      <c r="C186" s="325" t="s">
        <v>281</v>
      </c>
      <c r="D186" s="325" t="str">
        <f>CONCATENATE(Table2[[#This Row],[Measure]],Table2[[#This Row],[Variant]])</f>
        <v>MogulLampMogul100</v>
      </c>
      <c r="E186">
        <v>78</v>
      </c>
      <c r="F186" t="str">
        <f>CONCATENATE(Table2[[#This Row],[Measure &amp; Variant]],Table2[[#This Row],[Rated Power/Unit]])</f>
        <v>MogulLampMogul10078</v>
      </c>
      <c r="G186">
        <f>Table2[[#This Row],[Rated Power/Unit]]</f>
        <v>78</v>
      </c>
    </row>
    <row r="187" spans="2:7">
      <c r="B187" s="325" t="s">
        <v>232</v>
      </c>
      <c r="C187" s="325" t="s">
        <v>281</v>
      </c>
      <c r="D187" s="325" t="str">
        <f>CONCATENATE(Table2[[#This Row],[Measure]],Table2[[#This Row],[Variant]])</f>
        <v>MogulLampMogul100</v>
      </c>
      <c r="E187">
        <v>79</v>
      </c>
      <c r="F187" t="str">
        <f>CONCATENATE(Table2[[#This Row],[Measure &amp; Variant]],Table2[[#This Row],[Rated Power/Unit]])</f>
        <v>MogulLampMogul10079</v>
      </c>
      <c r="G187">
        <f>Table2[[#This Row],[Rated Power/Unit]]</f>
        <v>79</v>
      </c>
    </row>
    <row r="188" spans="2:7">
      <c r="B188" s="325" t="s">
        <v>232</v>
      </c>
      <c r="C188" s="325" t="s">
        <v>281</v>
      </c>
      <c r="D188" s="325" t="str">
        <f>CONCATENATE(Table2[[#This Row],[Measure]],Table2[[#This Row],[Variant]])</f>
        <v>MogulLampMogul100</v>
      </c>
      <c r="E188">
        <v>80</v>
      </c>
      <c r="F188" t="str">
        <f>CONCATENATE(Table2[[#This Row],[Measure &amp; Variant]],Table2[[#This Row],[Rated Power/Unit]])</f>
        <v>MogulLampMogul10080</v>
      </c>
      <c r="G188">
        <f>Table2[[#This Row],[Rated Power/Unit]]</f>
        <v>80</v>
      </c>
    </row>
    <row r="189" spans="2:7">
      <c r="B189" s="325" t="s">
        <v>232</v>
      </c>
      <c r="C189" s="325" t="s">
        <v>281</v>
      </c>
      <c r="D189" s="325" t="str">
        <f>CONCATENATE(Table2[[#This Row],[Measure]],Table2[[#This Row],[Variant]])</f>
        <v>MogulLampMogul100</v>
      </c>
      <c r="E189">
        <v>81</v>
      </c>
      <c r="F189" t="str">
        <f>CONCATENATE(Table2[[#This Row],[Measure &amp; Variant]],Table2[[#This Row],[Rated Power/Unit]])</f>
        <v>MogulLampMogul10081</v>
      </c>
      <c r="G189">
        <f>Table2[[#This Row],[Rated Power/Unit]]</f>
        <v>81</v>
      </c>
    </row>
    <row r="190" spans="2:7">
      <c r="B190" s="325" t="s">
        <v>232</v>
      </c>
      <c r="C190" s="325" t="s">
        <v>281</v>
      </c>
      <c r="D190" s="325" t="str">
        <f>CONCATENATE(Table2[[#This Row],[Measure]],Table2[[#This Row],[Variant]])</f>
        <v>MogulLampMogul100</v>
      </c>
      <c r="E190">
        <v>82</v>
      </c>
      <c r="F190" t="str">
        <f>CONCATENATE(Table2[[#This Row],[Measure &amp; Variant]],Table2[[#This Row],[Rated Power/Unit]])</f>
        <v>MogulLampMogul10082</v>
      </c>
      <c r="G190">
        <f>Table2[[#This Row],[Rated Power/Unit]]</f>
        <v>82</v>
      </c>
    </row>
    <row r="191" spans="2:7">
      <c r="B191" s="325" t="s">
        <v>232</v>
      </c>
      <c r="C191" s="325" t="s">
        <v>281</v>
      </c>
      <c r="D191" s="325" t="str">
        <f>CONCATENATE(Table2[[#This Row],[Measure]],Table2[[#This Row],[Variant]])</f>
        <v>MogulLampMogul100</v>
      </c>
      <c r="E191">
        <v>83</v>
      </c>
      <c r="F191" t="str">
        <f>CONCATENATE(Table2[[#This Row],[Measure &amp; Variant]],Table2[[#This Row],[Rated Power/Unit]])</f>
        <v>MogulLampMogul10083</v>
      </c>
      <c r="G191">
        <f>Table2[[#This Row],[Rated Power/Unit]]</f>
        <v>83</v>
      </c>
    </row>
    <row r="192" spans="2:7">
      <c r="B192" s="325" t="s">
        <v>232</v>
      </c>
      <c r="C192" s="325" t="s">
        <v>281</v>
      </c>
      <c r="D192" s="325" t="str">
        <f>CONCATENATE(Table2[[#This Row],[Measure]],Table2[[#This Row],[Variant]])</f>
        <v>MogulLampMogul100</v>
      </c>
      <c r="E192">
        <v>84</v>
      </c>
      <c r="F192" t="str">
        <f>CONCATENATE(Table2[[#This Row],[Measure &amp; Variant]],Table2[[#This Row],[Rated Power/Unit]])</f>
        <v>MogulLampMogul10084</v>
      </c>
      <c r="G192">
        <f>Table2[[#This Row],[Rated Power/Unit]]</f>
        <v>84</v>
      </c>
    </row>
    <row r="193" spans="2:7">
      <c r="B193" s="325" t="s">
        <v>232</v>
      </c>
      <c r="C193" s="325" t="s">
        <v>281</v>
      </c>
      <c r="D193" s="325" t="str">
        <f>CONCATENATE(Table2[[#This Row],[Measure]],Table2[[#This Row],[Variant]])</f>
        <v>MogulLampMogul100</v>
      </c>
      <c r="E193">
        <v>85</v>
      </c>
      <c r="F193" t="str">
        <f>CONCATENATE(Table2[[#This Row],[Measure &amp; Variant]],Table2[[#This Row],[Rated Power/Unit]])</f>
        <v>MogulLampMogul10085</v>
      </c>
      <c r="G193">
        <f>Table2[[#This Row],[Rated Power/Unit]]</f>
        <v>85</v>
      </c>
    </row>
    <row r="194" spans="2:7">
      <c r="B194" s="325" t="s">
        <v>232</v>
      </c>
      <c r="C194" s="325" t="s">
        <v>281</v>
      </c>
      <c r="D194" s="325" t="str">
        <f>CONCATENATE(Table2[[#This Row],[Measure]],Table2[[#This Row],[Variant]])</f>
        <v>MogulLampMogul100</v>
      </c>
      <c r="E194">
        <v>86</v>
      </c>
      <c r="F194" t="str">
        <f>CONCATENATE(Table2[[#This Row],[Measure &amp; Variant]],Table2[[#This Row],[Rated Power/Unit]])</f>
        <v>MogulLampMogul10086</v>
      </c>
      <c r="G194">
        <f>Table2[[#This Row],[Rated Power/Unit]]</f>
        <v>86</v>
      </c>
    </row>
    <row r="195" spans="2:7">
      <c r="B195" s="325" t="s">
        <v>232</v>
      </c>
      <c r="C195" s="325" t="s">
        <v>281</v>
      </c>
      <c r="D195" s="325" t="str">
        <f>CONCATENATE(Table2[[#This Row],[Measure]],Table2[[#This Row],[Variant]])</f>
        <v>MogulLampMogul100</v>
      </c>
      <c r="E195">
        <v>87</v>
      </c>
      <c r="F195" t="str">
        <f>CONCATENATE(Table2[[#This Row],[Measure &amp; Variant]],Table2[[#This Row],[Rated Power/Unit]])</f>
        <v>MogulLampMogul10087</v>
      </c>
      <c r="G195">
        <f>Table2[[#This Row],[Rated Power/Unit]]</f>
        <v>87</v>
      </c>
    </row>
    <row r="196" spans="2:7">
      <c r="B196" s="325" t="s">
        <v>232</v>
      </c>
      <c r="C196" s="325" t="s">
        <v>281</v>
      </c>
      <c r="D196" s="325" t="str">
        <f>CONCATENATE(Table2[[#This Row],[Measure]],Table2[[#This Row],[Variant]])</f>
        <v>MogulLampMogul100</v>
      </c>
      <c r="E196">
        <v>88</v>
      </c>
      <c r="F196" t="str">
        <f>CONCATENATE(Table2[[#This Row],[Measure &amp; Variant]],Table2[[#This Row],[Rated Power/Unit]])</f>
        <v>MogulLampMogul10088</v>
      </c>
      <c r="G196">
        <f>Table2[[#This Row],[Rated Power/Unit]]</f>
        <v>88</v>
      </c>
    </row>
    <row r="197" spans="2:7">
      <c r="B197" s="325" t="s">
        <v>232</v>
      </c>
      <c r="C197" s="325" t="s">
        <v>281</v>
      </c>
      <c r="D197" s="325" t="str">
        <f>CONCATENATE(Table2[[#This Row],[Measure]],Table2[[#This Row],[Variant]])</f>
        <v>MogulLampMogul100</v>
      </c>
      <c r="E197">
        <v>89</v>
      </c>
      <c r="F197" t="str">
        <f>CONCATENATE(Table2[[#This Row],[Measure &amp; Variant]],Table2[[#This Row],[Rated Power/Unit]])</f>
        <v>MogulLampMogul10089</v>
      </c>
      <c r="G197">
        <f>Table2[[#This Row],[Rated Power/Unit]]</f>
        <v>89</v>
      </c>
    </row>
    <row r="198" spans="2:7">
      <c r="B198" s="325" t="s">
        <v>232</v>
      </c>
      <c r="C198" s="325" t="s">
        <v>281</v>
      </c>
      <c r="D198" s="325" t="str">
        <f>CONCATENATE(Table2[[#This Row],[Measure]],Table2[[#This Row],[Variant]])</f>
        <v>MogulLampMogul100</v>
      </c>
      <c r="E198">
        <v>90</v>
      </c>
      <c r="F198" t="str">
        <f>CONCATENATE(Table2[[#This Row],[Measure &amp; Variant]],Table2[[#This Row],[Rated Power/Unit]])</f>
        <v>MogulLampMogul10090</v>
      </c>
      <c r="G198">
        <f>Table2[[#This Row],[Rated Power/Unit]]</f>
        <v>90</v>
      </c>
    </row>
    <row r="199" spans="2:7">
      <c r="B199" s="325" t="s">
        <v>232</v>
      </c>
      <c r="C199" s="325" t="s">
        <v>281</v>
      </c>
      <c r="D199" s="325" t="str">
        <f>CONCATENATE(Table2[[#This Row],[Measure]],Table2[[#This Row],[Variant]])</f>
        <v>MogulLampMogul100</v>
      </c>
      <c r="E199">
        <v>91</v>
      </c>
      <c r="F199" t="str">
        <f>CONCATENATE(Table2[[#This Row],[Measure &amp; Variant]],Table2[[#This Row],[Rated Power/Unit]])</f>
        <v>MogulLampMogul10091</v>
      </c>
      <c r="G199">
        <f>Table2[[#This Row],[Rated Power/Unit]]</f>
        <v>91</v>
      </c>
    </row>
    <row r="200" spans="2:7">
      <c r="B200" s="325" t="s">
        <v>232</v>
      </c>
      <c r="C200" s="325" t="s">
        <v>281</v>
      </c>
      <c r="D200" s="325" t="str">
        <f>CONCATENATE(Table2[[#This Row],[Measure]],Table2[[#This Row],[Variant]])</f>
        <v>MogulLampMogul100</v>
      </c>
      <c r="E200">
        <v>92</v>
      </c>
      <c r="F200" t="str">
        <f>CONCATENATE(Table2[[#This Row],[Measure &amp; Variant]],Table2[[#This Row],[Rated Power/Unit]])</f>
        <v>MogulLampMogul10092</v>
      </c>
      <c r="G200">
        <f>Table2[[#This Row],[Rated Power/Unit]]</f>
        <v>92</v>
      </c>
    </row>
    <row r="201" spans="2:7">
      <c r="B201" s="325" t="s">
        <v>232</v>
      </c>
      <c r="C201" s="325" t="s">
        <v>281</v>
      </c>
      <c r="D201" s="325" t="str">
        <f>CONCATENATE(Table2[[#This Row],[Measure]],Table2[[#This Row],[Variant]])</f>
        <v>MogulLampMogul100</v>
      </c>
      <c r="E201">
        <v>93</v>
      </c>
      <c r="F201" t="str">
        <f>CONCATENATE(Table2[[#This Row],[Measure &amp; Variant]],Table2[[#This Row],[Rated Power/Unit]])</f>
        <v>MogulLampMogul10093</v>
      </c>
      <c r="G201">
        <f>Table2[[#This Row],[Rated Power/Unit]]</f>
        <v>93</v>
      </c>
    </row>
    <row r="202" spans="2:7">
      <c r="B202" s="325" t="s">
        <v>232</v>
      </c>
      <c r="C202" s="325" t="s">
        <v>281</v>
      </c>
      <c r="D202" s="325" t="str">
        <f>CONCATENATE(Table2[[#This Row],[Measure]],Table2[[#This Row],[Variant]])</f>
        <v>MogulLampMogul100</v>
      </c>
      <c r="E202">
        <v>94</v>
      </c>
      <c r="F202" t="str">
        <f>CONCATENATE(Table2[[#This Row],[Measure &amp; Variant]],Table2[[#This Row],[Rated Power/Unit]])</f>
        <v>MogulLampMogul10094</v>
      </c>
      <c r="G202">
        <f>Table2[[#This Row],[Rated Power/Unit]]</f>
        <v>94</v>
      </c>
    </row>
    <row r="203" spans="2:7">
      <c r="B203" s="325" t="s">
        <v>232</v>
      </c>
      <c r="C203" s="325" t="s">
        <v>281</v>
      </c>
      <c r="D203" s="325" t="str">
        <f>CONCATENATE(Table2[[#This Row],[Measure]],Table2[[#This Row],[Variant]])</f>
        <v>MogulLampMogul100</v>
      </c>
      <c r="E203">
        <v>95</v>
      </c>
      <c r="F203" t="str">
        <f>CONCATENATE(Table2[[#This Row],[Measure &amp; Variant]],Table2[[#This Row],[Rated Power/Unit]])</f>
        <v>MogulLampMogul10095</v>
      </c>
      <c r="G203">
        <f>Table2[[#This Row],[Rated Power/Unit]]</f>
        <v>95</v>
      </c>
    </row>
    <row r="204" spans="2:7">
      <c r="B204" s="325" t="s">
        <v>232</v>
      </c>
      <c r="C204" s="325" t="s">
        <v>281</v>
      </c>
      <c r="D204" s="325" t="str">
        <f>CONCATENATE(Table2[[#This Row],[Measure]],Table2[[#This Row],[Variant]])</f>
        <v>MogulLampMogul100</v>
      </c>
      <c r="E204">
        <v>96</v>
      </c>
      <c r="F204" t="str">
        <f>CONCATENATE(Table2[[#This Row],[Measure &amp; Variant]],Table2[[#This Row],[Rated Power/Unit]])</f>
        <v>MogulLampMogul10096</v>
      </c>
      <c r="G204">
        <f>Table2[[#This Row],[Rated Power/Unit]]</f>
        <v>96</v>
      </c>
    </row>
    <row r="205" spans="2:7">
      <c r="B205" s="325" t="s">
        <v>232</v>
      </c>
      <c r="C205" s="325" t="s">
        <v>281</v>
      </c>
      <c r="D205" s="325" t="str">
        <f>CONCATENATE(Table2[[#This Row],[Measure]],Table2[[#This Row],[Variant]])</f>
        <v>MogulLampMogul100</v>
      </c>
      <c r="E205">
        <v>97</v>
      </c>
      <c r="F205" t="str">
        <f>CONCATENATE(Table2[[#This Row],[Measure &amp; Variant]],Table2[[#This Row],[Rated Power/Unit]])</f>
        <v>MogulLampMogul10097</v>
      </c>
      <c r="G205">
        <f>Table2[[#This Row],[Rated Power/Unit]]</f>
        <v>97</v>
      </c>
    </row>
    <row r="206" spans="2:7">
      <c r="B206" s="325" t="s">
        <v>232</v>
      </c>
      <c r="C206" s="325" t="s">
        <v>281</v>
      </c>
      <c r="D206" s="325" t="str">
        <f>CONCATENATE(Table2[[#This Row],[Measure]],Table2[[#This Row],[Variant]])</f>
        <v>MogulLampMogul100</v>
      </c>
      <c r="E206">
        <v>98</v>
      </c>
      <c r="F206" t="str">
        <f>CONCATENATE(Table2[[#This Row],[Measure &amp; Variant]],Table2[[#This Row],[Rated Power/Unit]])</f>
        <v>MogulLampMogul10098</v>
      </c>
      <c r="G206">
        <f>Table2[[#This Row],[Rated Power/Unit]]</f>
        <v>98</v>
      </c>
    </row>
    <row r="207" spans="2:7">
      <c r="B207" s="325" t="s">
        <v>232</v>
      </c>
      <c r="C207" s="325" t="s">
        <v>281</v>
      </c>
      <c r="D207" s="325" t="str">
        <f>CONCATENATE(Table2[[#This Row],[Measure]],Table2[[#This Row],[Variant]])</f>
        <v>MogulLampMogul100</v>
      </c>
      <c r="E207">
        <v>99</v>
      </c>
      <c r="F207" t="str">
        <f>CONCATENATE(Table2[[#This Row],[Measure &amp; Variant]],Table2[[#This Row],[Rated Power/Unit]])</f>
        <v>MogulLampMogul10099</v>
      </c>
      <c r="G207">
        <f>Table2[[#This Row],[Rated Power/Unit]]</f>
        <v>99</v>
      </c>
    </row>
    <row r="208" spans="2:7">
      <c r="B208" s="325" t="s">
        <v>232</v>
      </c>
      <c r="C208" s="325" t="s">
        <v>281</v>
      </c>
      <c r="D208" s="325" t="str">
        <f>CONCATENATE(Table2[[#This Row],[Measure]],Table2[[#This Row],[Variant]])</f>
        <v>MogulLampMogul100</v>
      </c>
      <c r="E208">
        <v>100</v>
      </c>
      <c r="F208" t="str">
        <f>CONCATENATE(Table2[[#This Row],[Measure &amp; Variant]],Table2[[#This Row],[Rated Power/Unit]])</f>
        <v>MogulLampMogul100100</v>
      </c>
      <c r="G208">
        <f>Table2[[#This Row],[Rated Power/Unit]]</f>
        <v>100</v>
      </c>
    </row>
    <row r="209" spans="2:7">
      <c r="B209" s="325" t="s">
        <v>232</v>
      </c>
      <c r="C209" s="325" t="s">
        <v>281</v>
      </c>
      <c r="D209" s="325" t="str">
        <f>CONCATENATE(Table2[[#This Row],[Measure]],Table2[[#This Row],[Variant]])</f>
        <v>MogulLampMogul100</v>
      </c>
      <c r="E209">
        <v>101</v>
      </c>
      <c r="F209" t="str">
        <f>CONCATENATE(Table2[[#This Row],[Measure &amp; Variant]],Table2[[#This Row],[Rated Power/Unit]])</f>
        <v>MogulLampMogul100101</v>
      </c>
      <c r="G209">
        <f>Table2[[#This Row],[Rated Power/Unit]]</f>
        <v>101</v>
      </c>
    </row>
    <row r="210" spans="2:7">
      <c r="B210" s="325" t="s">
        <v>232</v>
      </c>
      <c r="C210" s="325" t="s">
        <v>281</v>
      </c>
      <c r="D210" s="325" t="str">
        <f>CONCATENATE(Table2[[#This Row],[Measure]],Table2[[#This Row],[Variant]])</f>
        <v>MogulLampMogul100</v>
      </c>
      <c r="E210">
        <v>102</v>
      </c>
      <c r="F210" t="str">
        <f>CONCATENATE(Table2[[#This Row],[Measure &amp; Variant]],Table2[[#This Row],[Rated Power/Unit]])</f>
        <v>MogulLampMogul100102</v>
      </c>
      <c r="G210">
        <f>Table2[[#This Row],[Rated Power/Unit]]</f>
        <v>102</v>
      </c>
    </row>
    <row r="211" spans="2:7">
      <c r="B211" s="325" t="s">
        <v>232</v>
      </c>
      <c r="C211" s="325" t="s">
        <v>281</v>
      </c>
      <c r="D211" s="325" t="str">
        <f>CONCATENATE(Table2[[#This Row],[Measure]],Table2[[#This Row],[Variant]])</f>
        <v>MogulLampMogul100</v>
      </c>
      <c r="E211">
        <v>103</v>
      </c>
      <c r="F211" t="str">
        <f>CONCATENATE(Table2[[#This Row],[Measure &amp; Variant]],Table2[[#This Row],[Rated Power/Unit]])</f>
        <v>MogulLampMogul100103</v>
      </c>
      <c r="G211">
        <f>Table2[[#This Row],[Rated Power/Unit]]</f>
        <v>103</v>
      </c>
    </row>
    <row r="212" spans="2:7">
      <c r="B212" s="325" t="s">
        <v>232</v>
      </c>
      <c r="C212" s="325" t="s">
        <v>281</v>
      </c>
      <c r="D212" s="325" t="str">
        <f>CONCATENATE(Table2[[#This Row],[Measure]],Table2[[#This Row],[Variant]])</f>
        <v>MogulLampMogul100</v>
      </c>
      <c r="E212">
        <v>104</v>
      </c>
      <c r="F212" t="str">
        <f>CONCATENATE(Table2[[#This Row],[Measure &amp; Variant]],Table2[[#This Row],[Rated Power/Unit]])</f>
        <v>MogulLampMogul100104</v>
      </c>
      <c r="G212">
        <f>Table2[[#This Row],[Rated Power/Unit]]</f>
        <v>104</v>
      </c>
    </row>
    <row r="213" spans="2:7">
      <c r="B213" s="325" t="s">
        <v>232</v>
      </c>
      <c r="C213" s="325" t="s">
        <v>281</v>
      </c>
      <c r="D213" s="325" t="str">
        <f>CONCATENATE(Table2[[#This Row],[Measure]],Table2[[#This Row],[Variant]])</f>
        <v>MogulLampMogul100</v>
      </c>
      <c r="E213">
        <v>105</v>
      </c>
      <c r="F213" t="str">
        <f>CONCATENATE(Table2[[#This Row],[Measure &amp; Variant]],Table2[[#This Row],[Rated Power/Unit]])</f>
        <v>MogulLampMogul100105</v>
      </c>
      <c r="G213">
        <f>Table2[[#This Row],[Rated Power/Unit]]</f>
        <v>105</v>
      </c>
    </row>
    <row r="214" spans="2:7">
      <c r="B214" s="325" t="s">
        <v>232</v>
      </c>
      <c r="C214" s="325" t="s">
        <v>281</v>
      </c>
      <c r="D214" s="325" t="str">
        <f>CONCATENATE(Table2[[#This Row],[Measure]],Table2[[#This Row],[Variant]])</f>
        <v>MogulLampMogul100</v>
      </c>
      <c r="E214">
        <v>106</v>
      </c>
      <c r="F214" t="str">
        <f>CONCATENATE(Table2[[#This Row],[Measure &amp; Variant]],Table2[[#This Row],[Rated Power/Unit]])</f>
        <v>MogulLampMogul100106</v>
      </c>
      <c r="G214">
        <f>Table2[[#This Row],[Rated Power/Unit]]</f>
        <v>106</v>
      </c>
    </row>
    <row r="215" spans="2:7">
      <c r="B215" s="325" t="s">
        <v>232</v>
      </c>
      <c r="C215" s="325" t="s">
        <v>281</v>
      </c>
      <c r="D215" s="325" t="str">
        <f>CONCATENATE(Table2[[#This Row],[Measure]],Table2[[#This Row],[Variant]])</f>
        <v>MogulLampMogul100</v>
      </c>
      <c r="E215">
        <v>107</v>
      </c>
      <c r="F215" t="str">
        <f>CONCATENATE(Table2[[#This Row],[Measure &amp; Variant]],Table2[[#This Row],[Rated Power/Unit]])</f>
        <v>MogulLampMogul100107</v>
      </c>
      <c r="G215">
        <f>Table2[[#This Row],[Rated Power/Unit]]</f>
        <v>107</v>
      </c>
    </row>
    <row r="216" spans="2:7">
      <c r="B216" s="325" t="s">
        <v>232</v>
      </c>
      <c r="C216" s="325" t="s">
        <v>281</v>
      </c>
      <c r="D216" s="325" t="str">
        <f>CONCATENATE(Table2[[#This Row],[Measure]],Table2[[#This Row],[Variant]])</f>
        <v>MogulLampMogul100</v>
      </c>
      <c r="E216">
        <v>108</v>
      </c>
      <c r="F216" t="str">
        <f>CONCATENATE(Table2[[#This Row],[Measure &amp; Variant]],Table2[[#This Row],[Rated Power/Unit]])</f>
        <v>MogulLampMogul100108</v>
      </c>
      <c r="G216">
        <f>Table2[[#This Row],[Rated Power/Unit]]</f>
        <v>108</v>
      </c>
    </row>
    <row r="217" spans="2:7">
      <c r="B217" s="325" t="s">
        <v>232</v>
      </c>
      <c r="C217" s="325" t="s">
        <v>281</v>
      </c>
      <c r="D217" s="325" t="str">
        <f>CONCATENATE(Table2[[#This Row],[Measure]],Table2[[#This Row],[Variant]])</f>
        <v>MogulLampMogul100</v>
      </c>
      <c r="E217">
        <v>109</v>
      </c>
      <c r="F217" t="str">
        <f>CONCATENATE(Table2[[#This Row],[Measure &amp; Variant]],Table2[[#This Row],[Rated Power/Unit]])</f>
        <v>MogulLampMogul100109</v>
      </c>
      <c r="G217">
        <f>Table2[[#This Row],[Rated Power/Unit]]</f>
        <v>109</v>
      </c>
    </row>
    <row r="218" spans="2:7">
      <c r="B218" s="325" t="s">
        <v>232</v>
      </c>
      <c r="C218" s="325" t="s">
        <v>281</v>
      </c>
      <c r="D218" s="325" t="str">
        <f>CONCATENATE(Table2[[#This Row],[Measure]],Table2[[#This Row],[Variant]])</f>
        <v>MogulLampMogul100</v>
      </c>
      <c r="E218">
        <v>110</v>
      </c>
      <c r="F218" t="str">
        <f>CONCATENATE(Table2[[#This Row],[Measure &amp; Variant]],Table2[[#This Row],[Rated Power/Unit]])</f>
        <v>MogulLampMogul100110</v>
      </c>
      <c r="G218">
        <f>Table2[[#This Row],[Rated Power/Unit]]</f>
        <v>110</v>
      </c>
    </row>
    <row r="219" spans="2:7">
      <c r="B219" s="325" t="s">
        <v>232</v>
      </c>
      <c r="C219" s="325" t="s">
        <v>286</v>
      </c>
      <c r="D219" s="325" t="str">
        <f>CONCATENATE(Table2[[#This Row],[Measure]],Table2[[#This Row],[Variant]])</f>
        <v>MogulLampMogul110</v>
      </c>
      <c r="E219">
        <v>111</v>
      </c>
      <c r="F219" t="str">
        <f>CONCATENATE(Table2[[#This Row],[Measure &amp; Variant]],Table2[[#This Row],[Rated Power/Unit]])</f>
        <v>MogulLampMogul110111</v>
      </c>
      <c r="G219">
        <f>Table2[[#This Row],[Rated Power/Unit]]</f>
        <v>111</v>
      </c>
    </row>
    <row r="220" spans="2:7">
      <c r="B220" s="325" t="s">
        <v>232</v>
      </c>
      <c r="C220" s="325" t="s">
        <v>286</v>
      </c>
      <c r="D220" s="325" t="str">
        <f>CONCATENATE(Table2[[#This Row],[Measure]],Table2[[#This Row],[Variant]])</f>
        <v>MogulLampMogul110</v>
      </c>
      <c r="E220">
        <v>112</v>
      </c>
      <c r="F220" t="str">
        <f>CONCATENATE(Table2[[#This Row],[Measure &amp; Variant]],Table2[[#This Row],[Rated Power/Unit]])</f>
        <v>MogulLampMogul110112</v>
      </c>
      <c r="G220">
        <f>Table2[[#This Row],[Rated Power/Unit]]</f>
        <v>112</v>
      </c>
    </row>
    <row r="221" spans="2:7">
      <c r="B221" s="325" t="s">
        <v>232</v>
      </c>
      <c r="C221" s="325" t="s">
        <v>286</v>
      </c>
      <c r="D221" s="325" t="str">
        <f>CONCATENATE(Table2[[#This Row],[Measure]],Table2[[#This Row],[Variant]])</f>
        <v>MogulLampMogul110</v>
      </c>
      <c r="E221">
        <v>113</v>
      </c>
      <c r="F221" t="str">
        <f>CONCATENATE(Table2[[#This Row],[Measure &amp; Variant]],Table2[[#This Row],[Rated Power/Unit]])</f>
        <v>MogulLampMogul110113</v>
      </c>
      <c r="G221">
        <f>Table2[[#This Row],[Rated Power/Unit]]</f>
        <v>113</v>
      </c>
    </row>
    <row r="222" spans="2:7">
      <c r="B222" s="325" t="s">
        <v>232</v>
      </c>
      <c r="C222" s="325" t="s">
        <v>286</v>
      </c>
      <c r="D222" s="325" t="str">
        <f>CONCATENATE(Table2[[#This Row],[Measure]],Table2[[#This Row],[Variant]])</f>
        <v>MogulLampMogul110</v>
      </c>
      <c r="E222">
        <v>114</v>
      </c>
      <c r="F222" t="str">
        <f>CONCATENATE(Table2[[#This Row],[Measure &amp; Variant]],Table2[[#This Row],[Rated Power/Unit]])</f>
        <v>MogulLampMogul110114</v>
      </c>
      <c r="G222">
        <f>Table2[[#This Row],[Rated Power/Unit]]</f>
        <v>114</v>
      </c>
    </row>
    <row r="223" spans="2:7">
      <c r="B223" s="325" t="s">
        <v>232</v>
      </c>
      <c r="C223" s="325" t="s">
        <v>286</v>
      </c>
      <c r="D223" s="325" t="str">
        <f>CONCATENATE(Table2[[#This Row],[Measure]],Table2[[#This Row],[Variant]])</f>
        <v>MogulLampMogul110</v>
      </c>
      <c r="E223">
        <v>115</v>
      </c>
      <c r="F223" t="str">
        <f>CONCATENATE(Table2[[#This Row],[Measure &amp; Variant]],Table2[[#This Row],[Rated Power/Unit]])</f>
        <v>MogulLampMogul110115</v>
      </c>
      <c r="G223">
        <f>Table2[[#This Row],[Rated Power/Unit]]</f>
        <v>115</v>
      </c>
    </row>
    <row r="224" spans="2:7">
      <c r="B224" s="325" t="s">
        <v>232</v>
      </c>
      <c r="C224" s="325" t="s">
        <v>286</v>
      </c>
      <c r="D224" s="325" t="str">
        <f>CONCATENATE(Table2[[#This Row],[Measure]],Table2[[#This Row],[Variant]])</f>
        <v>MogulLampMogul110</v>
      </c>
      <c r="E224">
        <v>116</v>
      </c>
      <c r="F224" t="str">
        <f>CONCATENATE(Table2[[#This Row],[Measure &amp; Variant]],Table2[[#This Row],[Rated Power/Unit]])</f>
        <v>MogulLampMogul110116</v>
      </c>
      <c r="G224">
        <f>Table2[[#This Row],[Rated Power/Unit]]</f>
        <v>116</v>
      </c>
    </row>
    <row r="225" spans="2:7">
      <c r="B225" s="325" t="s">
        <v>232</v>
      </c>
      <c r="C225" s="325" t="s">
        <v>286</v>
      </c>
      <c r="D225" s="325" t="str">
        <f>CONCATENATE(Table2[[#This Row],[Measure]],Table2[[#This Row],[Variant]])</f>
        <v>MogulLampMogul110</v>
      </c>
      <c r="E225">
        <v>117</v>
      </c>
      <c r="F225" t="str">
        <f>CONCATENATE(Table2[[#This Row],[Measure &amp; Variant]],Table2[[#This Row],[Rated Power/Unit]])</f>
        <v>MogulLampMogul110117</v>
      </c>
      <c r="G225">
        <f>Table2[[#This Row],[Rated Power/Unit]]</f>
        <v>117</v>
      </c>
    </row>
    <row r="226" spans="2:7">
      <c r="B226" s="325" t="s">
        <v>232</v>
      </c>
      <c r="C226" s="325" t="s">
        <v>286</v>
      </c>
      <c r="D226" s="325" t="str">
        <f>CONCATENATE(Table2[[#This Row],[Measure]],Table2[[#This Row],[Variant]])</f>
        <v>MogulLampMogul110</v>
      </c>
      <c r="E226">
        <v>118</v>
      </c>
      <c r="F226" t="str">
        <f>CONCATENATE(Table2[[#This Row],[Measure &amp; Variant]],Table2[[#This Row],[Rated Power/Unit]])</f>
        <v>MogulLampMogul110118</v>
      </c>
      <c r="G226">
        <f>Table2[[#This Row],[Rated Power/Unit]]</f>
        <v>118</v>
      </c>
    </row>
    <row r="227" spans="2:7">
      <c r="B227" s="325" t="s">
        <v>232</v>
      </c>
      <c r="C227" s="325" t="s">
        <v>286</v>
      </c>
      <c r="D227" s="325" t="str">
        <f>CONCATENATE(Table2[[#This Row],[Measure]],Table2[[#This Row],[Variant]])</f>
        <v>MogulLampMogul110</v>
      </c>
      <c r="E227">
        <v>119</v>
      </c>
      <c r="F227" t="str">
        <f>CONCATENATE(Table2[[#This Row],[Measure &amp; Variant]],Table2[[#This Row],[Rated Power/Unit]])</f>
        <v>MogulLampMogul110119</v>
      </c>
      <c r="G227">
        <f>Table2[[#This Row],[Rated Power/Unit]]</f>
        <v>119</v>
      </c>
    </row>
    <row r="228" spans="2:7">
      <c r="B228" s="325" t="s">
        <v>232</v>
      </c>
      <c r="C228" s="325" t="s">
        <v>286</v>
      </c>
      <c r="D228" s="325" t="str">
        <f>CONCATENATE(Table2[[#This Row],[Measure]],Table2[[#This Row],[Variant]])</f>
        <v>MogulLampMogul110</v>
      </c>
      <c r="E228">
        <v>120</v>
      </c>
      <c r="F228" t="str">
        <f>CONCATENATE(Table2[[#This Row],[Measure &amp; Variant]],Table2[[#This Row],[Rated Power/Unit]])</f>
        <v>MogulLampMogul110120</v>
      </c>
      <c r="G228">
        <f>Table2[[#This Row],[Rated Power/Unit]]</f>
        <v>120</v>
      </c>
    </row>
    <row r="229" spans="2:7">
      <c r="B229" s="325" t="s">
        <v>232</v>
      </c>
      <c r="C229" s="325" t="s">
        <v>286</v>
      </c>
      <c r="D229" s="325" t="str">
        <f>CONCATENATE(Table2[[#This Row],[Measure]],Table2[[#This Row],[Variant]])</f>
        <v>MogulLampMogul110</v>
      </c>
      <c r="E229">
        <v>121</v>
      </c>
      <c r="F229" t="str">
        <f>CONCATENATE(Table2[[#This Row],[Measure &amp; Variant]],Table2[[#This Row],[Rated Power/Unit]])</f>
        <v>MogulLampMogul110121</v>
      </c>
      <c r="G229">
        <f>Table2[[#This Row],[Rated Power/Unit]]</f>
        <v>121</v>
      </c>
    </row>
    <row r="230" spans="2:7">
      <c r="B230" s="325" t="s">
        <v>232</v>
      </c>
      <c r="C230" s="325" t="s">
        <v>286</v>
      </c>
      <c r="D230" s="325" t="str">
        <f>CONCATENATE(Table2[[#This Row],[Measure]],Table2[[#This Row],[Variant]])</f>
        <v>MogulLampMogul110</v>
      </c>
      <c r="E230">
        <v>122</v>
      </c>
      <c r="F230" t="str">
        <f>CONCATENATE(Table2[[#This Row],[Measure &amp; Variant]],Table2[[#This Row],[Rated Power/Unit]])</f>
        <v>MogulLampMogul110122</v>
      </c>
      <c r="G230">
        <f>Table2[[#This Row],[Rated Power/Unit]]</f>
        <v>122</v>
      </c>
    </row>
    <row r="231" spans="2:7">
      <c r="B231" s="325" t="s">
        <v>232</v>
      </c>
      <c r="C231" s="325" t="s">
        <v>286</v>
      </c>
      <c r="D231" s="325" t="str">
        <f>CONCATENATE(Table2[[#This Row],[Measure]],Table2[[#This Row],[Variant]])</f>
        <v>MogulLampMogul110</v>
      </c>
      <c r="E231">
        <v>123</v>
      </c>
      <c r="F231" t="str">
        <f>CONCATENATE(Table2[[#This Row],[Measure &amp; Variant]],Table2[[#This Row],[Rated Power/Unit]])</f>
        <v>MogulLampMogul110123</v>
      </c>
      <c r="G231">
        <f>Table2[[#This Row],[Rated Power/Unit]]</f>
        <v>123</v>
      </c>
    </row>
    <row r="232" spans="2:7">
      <c r="B232" s="325" t="s">
        <v>232</v>
      </c>
      <c r="C232" s="325" t="s">
        <v>286</v>
      </c>
      <c r="D232" s="325" t="str">
        <f>CONCATENATE(Table2[[#This Row],[Measure]],Table2[[#This Row],[Variant]])</f>
        <v>MogulLampMogul110</v>
      </c>
      <c r="E232">
        <v>124</v>
      </c>
      <c r="F232" t="str">
        <f>CONCATENATE(Table2[[#This Row],[Measure &amp; Variant]],Table2[[#This Row],[Rated Power/Unit]])</f>
        <v>MogulLampMogul110124</v>
      </c>
      <c r="G232">
        <f>Table2[[#This Row],[Rated Power/Unit]]</f>
        <v>124</v>
      </c>
    </row>
    <row r="233" spans="2:7">
      <c r="B233" s="325" t="s">
        <v>232</v>
      </c>
      <c r="C233" s="325" t="s">
        <v>286</v>
      </c>
      <c r="D233" s="325" t="str">
        <f>CONCATENATE(Table2[[#This Row],[Measure]],Table2[[#This Row],[Variant]])</f>
        <v>MogulLampMogul110</v>
      </c>
      <c r="E233">
        <v>125</v>
      </c>
      <c r="F233" t="str">
        <f>CONCATENATE(Table2[[#This Row],[Measure &amp; Variant]],Table2[[#This Row],[Rated Power/Unit]])</f>
        <v>MogulLampMogul110125</v>
      </c>
      <c r="G233">
        <f>Table2[[#This Row],[Rated Power/Unit]]</f>
        <v>125</v>
      </c>
    </row>
    <row r="234" spans="2:7">
      <c r="B234" s="325" t="s">
        <v>232</v>
      </c>
      <c r="C234" s="325" t="s">
        <v>286</v>
      </c>
      <c r="D234" s="325" t="str">
        <f>CONCATENATE(Table2[[#This Row],[Measure]],Table2[[#This Row],[Variant]])</f>
        <v>MogulLampMogul110</v>
      </c>
      <c r="E234">
        <v>126</v>
      </c>
      <c r="F234" t="str">
        <f>CONCATENATE(Table2[[#This Row],[Measure &amp; Variant]],Table2[[#This Row],[Rated Power/Unit]])</f>
        <v>MogulLampMogul110126</v>
      </c>
      <c r="G234">
        <f>Table2[[#This Row],[Rated Power/Unit]]</f>
        <v>126</v>
      </c>
    </row>
    <row r="235" spans="2:7">
      <c r="B235" s="325" t="s">
        <v>232</v>
      </c>
      <c r="C235" s="325" t="s">
        <v>286</v>
      </c>
      <c r="D235" s="325" t="str">
        <f>CONCATENATE(Table2[[#This Row],[Measure]],Table2[[#This Row],[Variant]])</f>
        <v>MogulLampMogul110</v>
      </c>
      <c r="E235">
        <v>127</v>
      </c>
      <c r="F235" t="str">
        <f>CONCATENATE(Table2[[#This Row],[Measure &amp; Variant]],Table2[[#This Row],[Rated Power/Unit]])</f>
        <v>MogulLampMogul110127</v>
      </c>
      <c r="G235">
        <f>Table2[[#This Row],[Rated Power/Unit]]</f>
        <v>127</v>
      </c>
    </row>
    <row r="236" spans="2:7">
      <c r="B236" s="325" t="s">
        <v>232</v>
      </c>
      <c r="C236" s="325" t="s">
        <v>286</v>
      </c>
      <c r="D236" s="325" t="str">
        <f>CONCATENATE(Table2[[#This Row],[Measure]],Table2[[#This Row],[Variant]])</f>
        <v>MogulLampMogul110</v>
      </c>
      <c r="E236">
        <v>128</v>
      </c>
      <c r="F236" t="str">
        <f>CONCATENATE(Table2[[#This Row],[Measure &amp; Variant]],Table2[[#This Row],[Rated Power/Unit]])</f>
        <v>MogulLampMogul110128</v>
      </c>
      <c r="G236">
        <f>Table2[[#This Row],[Rated Power/Unit]]</f>
        <v>128</v>
      </c>
    </row>
    <row r="237" spans="2:7">
      <c r="B237" s="325" t="s">
        <v>232</v>
      </c>
      <c r="C237" s="325" t="s">
        <v>286</v>
      </c>
      <c r="D237" s="325" t="str">
        <f>CONCATENATE(Table2[[#This Row],[Measure]],Table2[[#This Row],[Variant]])</f>
        <v>MogulLampMogul110</v>
      </c>
      <c r="E237">
        <v>129</v>
      </c>
      <c r="F237" t="str">
        <f>CONCATENATE(Table2[[#This Row],[Measure &amp; Variant]],Table2[[#This Row],[Rated Power/Unit]])</f>
        <v>MogulLampMogul110129</v>
      </c>
      <c r="G237">
        <f>Table2[[#This Row],[Rated Power/Unit]]</f>
        <v>129</v>
      </c>
    </row>
    <row r="238" spans="2:7">
      <c r="B238" s="325" t="s">
        <v>232</v>
      </c>
      <c r="C238" s="325" t="s">
        <v>286</v>
      </c>
      <c r="D238" s="325" t="str">
        <f>CONCATENATE(Table2[[#This Row],[Measure]],Table2[[#This Row],[Variant]])</f>
        <v>MogulLampMogul110</v>
      </c>
      <c r="E238">
        <v>130</v>
      </c>
      <c r="F238" t="str">
        <f>CONCATENATE(Table2[[#This Row],[Measure &amp; Variant]],Table2[[#This Row],[Rated Power/Unit]])</f>
        <v>MogulLampMogul110130</v>
      </c>
      <c r="G238">
        <f>Table2[[#This Row],[Rated Power/Unit]]</f>
        <v>130</v>
      </c>
    </row>
    <row r="239" spans="2:7">
      <c r="B239" s="325" t="s">
        <v>232</v>
      </c>
      <c r="C239" s="325" t="s">
        <v>286</v>
      </c>
      <c r="D239" s="325" t="str">
        <f>CONCATENATE(Table2[[#This Row],[Measure]],Table2[[#This Row],[Variant]])</f>
        <v>MogulLampMogul110</v>
      </c>
      <c r="E239">
        <v>131</v>
      </c>
      <c r="F239" t="str">
        <f>CONCATENATE(Table2[[#This Row],[Measure &amp; Variant]],Table2[[#This Row],[Rated Power/Unit]])</f>
        <v>MogulLampMogul110131</v>
      </c>
      <c r="G239">
        <f>Table2[[#This Row],[Rated Power/Unit]]</f>
        <v>131</v>
      </c>
    </row>
    <row r="240" spans="2:7">
      <c r="B240" s="325" t="s">
        <v>232</v>
      </c>
      <c r="C240" s="325" t="s">
        <v>286</v>
      </c>
      <c r="D240" s="325" t="str">
        <f>CONCATENATE(Table2[[#This Row],[Measure]],Table2[[#This Row],[Variant]])</f>
        <v>MogulLampMogul110</v>
      </c>
      <c r="E240">
        <v>132</v>
      </c>
      <c r="F240" t="str">
        <f>CONCATENATE(Table2[[#This Row],[Measure &amp; Variant]],Table2[[#This Row],[Rated Power/Unit]])</f>
        <v>MogulLampMogul110132</v>
      </c>
      <c r="G240">
        <f>Table2[[#This Row],[Rated Power/Unit]]</f>
        <v>132</v>
      </c>
    </row>
    <row r="241" spans="2:7">
      <c r="B241" s="325" t="s">
        <v>232</v>
      </c>
      <c r="C241" s="325" t="s">
        <v>286</v>
      </c>
      <c r="D241" s="325" t="str">
        <f>CONCATENATE(Table2[[#This Row],[Measure]],Table2[[#This Row],[Variant]])</f>
        <v>MogulLampMogul110</v>
      </c>
      <c r="E241">
        <v>133</v>
      </c>
      <c r="F241" t="str">
        <f>CONCATENATE(Table2[[#This Row],[Measure &amp; Variant]],Table2[[#This Row],[Rated Power/Unit]])</f>
        <v>MogulLampMogul110133</v>
      </c>
      <c r="G241">
        <f>Table2[[#This Row],[Rated Power/Unit]]</f>
        <v>133</v>
      </c>
    </row>
    <row r="242" spans="2:7">
      <c r="B242" s="325" t="s">
        <v>232</v>
      </c>
      <c r="C242" s="325" t="s">
        <v>286</v>
      </c>
      <c r="D242" s="325" t="str">
        <f>CONCATENATE(Table2[[#This Row],[Measure]],Table2[[#This Row],[Variant]])</f>
        <v>MogulLampMogul110</v>
      </c>
      <c r="E242">
        <v>134</v>
      </c>
      <c r="F242" t="str">
        <f>CONCATENATE(Table2[[#This Row],[Measure &amp; Variant]],Table2[[#This Row],[Rated Power/Unit]])</f>
        <v>MogulLampMogul110134</v>
      </c>
      <c r="G242">
        <f>Table2[[#This Row],[Rated Power/Unit]]</f>
        <v>134</v>
      </c>
    </row>
    <row r="243" spans="2:7">
      <c r="B243" s="325" t="s">
        <v>232</v>
      </c>
      <c r="C243" s="325" t="s">
        <v>286</v>
      </c>
      <c r="D243" s="325" t="str">
        <f>CONCATENATE(Table2[[#This Row],[Measure]],Table2[[#This Row],[Variant]])</f>
        <v>MogulLampMogul110</v>
      </c>
      <c r="E243">
        <v>135</v>
      </c>
      <c r="F243" t="str">
        <f>CONCATENATE(Table2[[#This Row],[Measure &amp; Variant]],Table2[[#This Row],[Rated Power/Unit]])</f>
        <v>MogulLampMogul110135</v>
      </c>
      <c r="G243">
        <f>Table2[[#This Row],[Rated Power/Unit]]</f>
        <v>135</v>
      </c>
    </row>
    <row r="244" spans="2:7">
      <c r="B244" s="325" t="s">
        <v>232</v>
      </c>
      <c r="C244" s="325" t="s">
        <v>286</v>
      </c>
      <c r="D244" s="325" t="str">
        <f>CONCATENATE(Table2[[#This Row],[Measure]],Table2[[#This Row],[Variant]])</f>
        <v>MogulLampMogul110</v>
      </c>
      <c r="E244">
        <v>136</v>
      </c>
      <c r="F244" t="str">
        <f>CONCATENATE(Table2[[#This Row],[Measure &amp; Variant]],Table2[[#This Row],[Rated Power/Unit]])</f>
        <v>MogulLampMogul110136</v>
      </c>
      <c r="G244">
        <f>Table2[[#This Row],[Rated Power/Unit]]</f>
        <v>136</v>
      </c>
    </row>
    <row r="245" spans="2:7">
      <c r="B245" s="325" t="s">
        <v>232</v>
      </c>
      <c r="C245" s="325" t="s">
        <v>286</v>
      </c>
      <c r="D245" s="325" t="str">
        <f>CONCATENATE(Table2[[#This Row],[Measure]],Table2[[#This Row],[Variant]])</f>
        <v>MogulLampMogul110</v>
      </c>
      <c r="E245">
        <v>137</v>
      </c>
      <c r="F245" t="str">
        <f>CONCATENATE(Table2[[#This Row],[Measure &amp; Variant]],Table2[[#This Row],[Rated Power/Unit]])</f>
        <v>MogulLampMogul110137</v>
      </c>
      <c r="G245">
        <f>Table2[[#This Row],[Rated Power/Unit]]</f>
        <v>137</v>
      </c>
    </row>
    <row r="246" spans="2:7">
      <c r="B246" s="325" t="s">
        <v>232</v>
      </c>
      <c r="C246" s="325" t="s">
        <v>286</v>
      </c>
      <c r="D246" s="325" t="str">
        <f>CONCATENATE(Table2[[#This Row],[Measure]],Table2[[#This Row],[Variant]])</f>
        <v>MogulLampMogul110</v>
      </c>
      <c r="E246">
        <v>138</v>
      </c>
      <c r="F246" t="str">
        <f>CONCATENATE(Table2[[#This Row],[Measure &amp; Variant]],Table2[[#This Row],[Rated Power/Unit]])</f>
        <v>MogulLampMogul110138</v>
      </c>
      <c r="G246">
        <f>Table2[[#This Row],[Rated Power/Unit]]</f>
        <v>138</v>
      </c>
    </row>
    <row r="247" spans="2:7">
      <c r="B247" s="325" t="s">
        <v>232</v>
      </c>
      <c r="C247" s="325" t="s">
        <v>286</v>
      </c>
      <c r="D247" s="325" t="str">
        <f>CONCATENATE(Table2[[#This Row],[Measure]],Table2[[#This Row],[Variant]])</f>
        <v>MogulLampMogul110</v>
      </c>
      <c r="E247">
        <v>139</v>
      </c>
      <c r="F247" t="str">
        <f>CONCATENATE(Table2[[#This Row],[Measure &amp; Variant]],Table2[[#This Row],[Rated Power/Unit]])</f>
        <v>MogulLampMogul110139</v>
      </c>
      <c r="G247">
        <f>Table2[[#This Row],[Rated Power/Unit]]</f>
        <v>139</v>
      </c>
    </row>
    <row r="248" spans="2:7">
      <c r="B248" s="325" t="s">
        <v>232</v>
      </c>
      <c r="C248" s="325" t="s">
        <v>286</v>
      </c>
      <c r="D248" s="325" t="str">
        <f>CONCATENATE(Table2[[#This Row],[Measure]],Table2[[#This Row],[Variant]])</f>
        <v>MogulLampMogul110</v>
      </c>
      <c r="E248">
        <v>140</v>
      </c>
      <c r="F248" t="str">
        <f>CONCATENATE(Table2[[#This Row],[Measure &amp; Variant]],Table2[[#This Row],[Rated Power/Unit]])</f>
        <v>MogulLampMogul110140</v>
      </c>
      <c r="G248">
        <f>Table2[[#This Row],[Rated Power/Unit]]</f>
        <v>140</v>
      </c>
    </row>
    <row r="249" spans="2:7">
      <c r="B249" s="325" t="s">
        <v>232</v>
      </c>
      <c r="C249" s="325" t="s">
        <v>286</v>
      </c>
      <c r="D249" s="325" t="str">
        <f>CONCATENATE(Table2[[#This Row],[Measure]],Table2[[#This Row],[Variant]])</f>
        <v>MogulLampMogul110</v>
      </c>
      <c r="E249">
        <v>141</v>
      </c>
      <c r="F249" t="str">
        <f>CONCATENATE(Table2[[#This Row],[Measure &amp; Variant]],Table2[[#This Row],[Rated Power/Unit]])</f>
        <v>MogulLampMogul110141</v>
      </c>
      <c r="G249">
        <f>Table2[[#This Row],[Rated Power/Unit]]</f>
        <v>141</v>
      </c>
    </row>
    <row r="250" spans="2:7">
      <c r="B250" s="325" t="s">
        <v>232</v>
      </c>
      <c r="C250" s="325" t="s">
        <v>286</v>
      </c>
      <c r="D250" s="325" t="str">
        <f>CONCATENATE(Table2[[#This Row],[Measure]],Table2[[#This Row],[Variant]])</f>
        <v>MogulLampMogul110</v>
      </c>
      <c r="E250">
        <v>142</v>
      </c>
      <c r="F250" t="str">
        <f>CONCATENATE(Table2[[#This Row],[Measure &amp; Variant]],Table2[[#This Row],[Rated Power/Unit]])</f>
        <v>MogulLampMogul110142</v>
      </c>
      <c r="G250">
        <f>Table2[[#This Row],[Rated Power/Unit]]</f>
        <v>142</v>
      </c>
    </row>
    <row r="251" spans="2:7">
      <c r="B251" s="325" t="s">
        <v>232</v>
      </c>
      <c r="C251" s="325" t="s">
        <v>286</v>
      </c>
      <c r="D251" s="325" t="str">
        <f>CONCATENATE(Table2[[#This Row],[Measure]],Table2[[#This Row],[Variant]])</f>
        <v>MogulLampMogul110</v>
      </c>
      <c r="E251">
        <v>143</v>
      </c>
      <c r="F251" t="str">
        <f>CONCATENATE(Table2[[#This Row],[Measure &amp; Variant]],Table2[[#This Row],[Rated Power/Unit]])</f>
        <v>MogulLampMogul110143</v>
      </c>
      <c r="G251">
        <f>Table2[[#This Row],[Rated Power/Unit]]</f>
        <v>143</v>
      </c>
    </row>
    <row r="252" spans="2:7">
      <c r="B252" s="325" t="s">
        <v>232</v>
      </c>
      <c r="C252" s="325" t="s">
        <v>286</v>
      </c>
      <c r="D252" s="325" t="str">
        <f>CONCATENATE(Table2[[#This Row],[Measure]],Table2[[#This Row],[Variant]])</f>
        <v>MogulLampMogul110</v>
      </c>
      <c r="E252">
        <v>144</v>
      </c>
      <c r="F252" t="str">
        <f>CONCATENATE(Table2[[#This Row],[Measure &amp; Variant]],Table2[[#This Row],[Rated Power/Unit]])</f>
        <v>MogulLampMogul110144</v>
      </c>
      <c r="G252">
        <f>Table2[[#This Row],[Rated Power/Unit]]</f>
        <v>144</v>
      </c>
    </row>
    <row r="253" spans="2:7">
      <c r="B253" s="325" t="s">
        <v>232</v>
      </c>
      <c r="C253" s="325" t="s">
        <v>286</v>
      </c>
      <c r="D253" s="325" t="str">
        <f>CONCATENATE(Table2[[#This Row],[Measure]],Table2[[#This Row],[Variant]])</f>
        <v>MogulLampMogul110</v>
      </c>
      <c r="E253">
        <v>145</v>
      </c>
      <c r="F253" t="str">
        <f>CONCATENATE(Table2[[#This Row],[Measure &amp; Variant]],Table2[[#This Row],[Rated Power/Unit]])</f>
        <v>MogulLampMogul110145</v>
      </c>
      <c r="G253">
        <f>Table2[[#This Row],[Rated Power/Unit]]</f>
        <v>145</v>
      </c>
    </row>
    <row r="254" spans="2:7">
      <c r="B254" s="325" t="s">
        <v>232</v>
      </c>
      <c r="C254" s="325" t="s">
        <v>286</v>
      </c>
      <c r="D254" s="325" t="str">
        <f>CONCATENATE(Table2[[#This Row],[Measure]],Table2[[#This Row],[Variant]])</f>
        <v>MogulLampMogul110</v>
      </c>
      <c r="E254">
        <v>146</v>
      </c>
      <c r="F254" t="str">
        <f>CONCATENATE(Table2[[#This Row],[Measure &amp; Variant]],Table2[[#This Row],[Rated Power/Unit]])</f>
        <v>MogulLampMogul110146</v>
      </c>
      <c r="G254">
        <f>Table2[[#This Row],[Rated Power/Unit]]</f>
        <v>146</v>
      </c>
    </row>
    <row r="255" spans="2:7">
      <c r="B255" s="325" t="s">
        <v>232</v>
      </c>
      <c r="C255" s="325" t="s">
        <v>286</v>
      </c>
      <c r="D255" s="325" t="str">
        <f>CONCATENATE(Table2[[#This Row],[Measure]],Table2[[#This Row],[Variant]])</f>
        <v>MogulLampMogul110</v>
      </c>
      <c r="E255">
        <v>147</v>
      </c>
      <c r="F255" t="str">
        <f>CONCATENATE(Table2[[#This Row],[Measure &amp; Variant]],Table2[[#This Row],[Rated Power/Unit]])</f>
        <v>MogulLampMogul110147</v>
      </c>
      <c r="G255">
        <f>Table2[[#This Row],[Rated Power/Unit]]</f>
        <v>147</v>
      </c>
    </row>
    <row r="256" spans="2:7">
      <c r="B256" s="325" t="s">
        <v>232</v>
      </c>
      <c r="C256" s="325" t="s">
        <v>286</v>
      </c>
      <c r="D256" s="325" t="str">
        <f>CONCATENATE(Table2[[#This Row],[Measure]],Table2[[#This Row],[Variant]])</f>
        <v>MogulLampMogul110</v>
      </c>
      <c r="E256">
        <v>148</v>
      </c>
      <c r="F256" t="str">
        <f>CONCATENATE(Table2[[#This Row],[Measure &amp; Variant]],Table2[[#This Row],[Rated Power/Unit]])</f>
        <v>MogulLampMogul110148</v>
      </c>
      <c r="G256">
        <f>Table2[[#This Row],[Rated Power/Unit]]</f>
        <v>148</v>
      </c>
    </row>
    <row r="257" spans="2:7">
      <c r="B257" s="325" t="s">
        <v>232</v>
      </c>
      <c r="C257" s="325" t="s">
        <v>286</v>
      </c>
      <c r="D257" s="325" t="str">
        <f>CONCATENATE(Table2[[#This Row],[Measure]],Table2[[#This Row],[Variant]])</f>
        <v>MogulLampMogul110</v>
      </c>
      <c r="E257">
        <v>149</v>
      </c>
      <c r="F257" t="str">
        <f>CONCATENATE(Table2[[#This Row],[Measure &amp; Variant]],Table2[[#This Row],[Rated Power/Unit]])</f>
        <v>MogulLampMogul110149</v>
      </c>
      <c r="G257">
        <f>Table2[[#This Row],[Rated Power/Unit]]</f>
        <v>149</v>
      </c>
    </row>
    <row r="258" spans="2:7">
      <c r="B258" s="325" t="s">
        <v>232</v>
      </c>
      <c r="C258" s="325" t="s">
        <v>286</v>
      </c>
      <c r="D258" s="325" t="str">
        <f>CONCATENATE(Table2[[#This Row],[Measure]],Table2[[#This Row],[Variant]])</f>
        <v>MogulLampMogul110</v>
      </c>
      <c r="E258">
        <v>150</v>
      </c>
      <c r="F258" t="str">
        <f>CONCATENATE(Table2[[#This Row],[Measure &amp; Variant]],Table2[[#This Row],[Rated Power/Unit]])</f>
        <v>MogulLampMogul110150</v>
      </c>
      <c r="G258">
        <f>Table2[[#This Row],[Rated Power/Unit]]</f>
        <v>150</v>
      </c>
    </row>
    <row r="259" spans="2:7">
      <c r="B259" s="325" t="s">
        <v>232</v>
      </c>
      <c r="C259" s="325" t="s">
        <v>286</v>
      </c>
      <c r="D259" s="325" t="str">
        <f>CONCATENATE(Table2[[#This Row],[Measure]],Table2[[#This Row],[Variant]])</f>
        <v>MogulLampMogul110</v>
      </c>
      <c r="E259">
        <v>151</v>
      </c>
      <c r="F259" t="str">
        <f>CONCATENATE(Table2[[#This Row],[Measure &amp; Variant]],Table2[[#This Row],[Rated Power/Unit]])</f>
        <v>MogulLampMogul110151</v>
      </c>
      <c r="G259">
        <f>Table2[[#This Row],[Rated Power/Unit]]</f>
        <v>151</v>
      </c>
    </row>
    <row r="260" spans="2:7">
      <c r="B260" s="325" t="s">
        <v>232</v>
      </c>
      <c r="C260" s="325" t="s">
        <v>286</v>
      </c>
      <c r="D260" s="325" t="str">
        <f>CONCATENATE(Table2[[#This Row],[Measure]],Table2[[#This Row],[Variant]])</f>
        <v>MogulLampMogul110</v>
      </c>
      <c r="E260">
        <v>152</v>
      </c>
      <c r="F260" t="str">
        <f>CONCATENATE(Table2[[#This Row],[Measure &amp; Variant]],Table2[[#This Row],[Rated Power/Unit]])</f>
        <v>MogulLampMogul110152</v>
      </c>
      <c r="G260">
        <f>Table2[[#This Row],[Rated Power/Unit]]</f>
        <v>152</v>
      </c>
    </row>
    <row r="261" spans="2:7">
      <c r="B261" s="325" t="s">
        <v>232</v>
      </c>
      <c r="C261" s="325" t="s">
        <v>286</v>
      </c>
      <c r="D261" s="325" t="str">
        <f>CONCATENATE(Table2[[#This Row],[Measure]],Table2[[#This Row],[Variant]])</f>
        <v>MogulLampMogul110</v>
      </c>
      <c r="E261">
        <v>153</v>
      </c>
      <c r="F261" t="str">
        <f>CONCATENATE(Table2[[#This Row],[Measure &amp; Variant]],Table2[[#This Row],[Rated Power/Unit]])</f>
        <v>MogulLampMogul110153</v>
      </c>
      <c r="G261">
        <f>Table2[[#This Row],[Rated Power/Unit]]</f>
        <v>153</v>
      </c>
    </row>
    <row r="262" spans="2:7">
      <c r="B262" s="325" t="s">
        <v>232</v>
      </c>
      <c r="C262" s="325" t="s">
        <v>286</v>
      </c>
      <c r="D262" s="325" t="str">
        <f>CONCATENATE(Table2[[#This Row],[Measure]],Table2[[#This Row],[Variant]])</f>
        <v>MogulLampMogul110</v>
      </c>
      <c r="E262">
        <v>154</v>
      </c>
      <c r="F262" t="str">
        <f>CONCATENATE(Table2[[#This Row],[Measure &amp; Variant]],Table2[[#This Row],[Rated Power/Unit]])</f>
        <v>MogulLampMogul110154</v>
      </c>
      <c r="G262">
        <f>Table2[[#This Row],[Rated Power/Unit]]</f>
        <v>154</v>
      </c>
    </row>
    <row r="263" spans="2:7">
      <c r="B263" s="325" t="s">
        <v>232</v>
      </c>
      <c r="C263" s="325" t="s">
        <v>286</v>
      </c>
      <c r="D263" s="325" t="str">
        <f>CONCATENATE(Table2[[#This Row],[Measure]],Table2[[#This Row],[Variant]])</f>
        <v>MogulLampMogul110</v>
      </c>
      <c r="E263">
        <v>155</v>
      </c>
      <c r="F263" t="str">
        <f>CONCATENATE(Table2[[#This Row],[Measure &amp; Variant]],Table2[[#This Row],[Rated Power/Unit]])</f>
        <v>MogulLampMogul110155</v>
      </c>
      <c r="G263">
        <f>Table2[[#This Row],[Rated Power/Unit]]</f>
        <v>155</v>
      </c>
    </row>
    <row r="264" spans="2:7">
      <c r="B264" s="325" t="s">
        <v>232</v>
      </c>
      <c r="C264" s="325" t="s">
        <v>286</v>
      </c>
      <c r="D264" s="325" t="str">
        <f>CONCATENATE(Table2[[#This Row],[Measure]],Table2[[#This Row],[Variant]])</f>
        <v>MogulLampMogul110</v>
      </c>
      <c r="E264">
        <v>156</v>
      </c>
      <c r="F264" t="str">
        <f>CONCATENATE(Table2[[#This Row],[Measure &amp; Variant]],Table2[[#This Row],[Rated Power/Unit]])</f>
        <v>MogulLampMogul110156</v>
      </c>
      <c r="G264">
        <f>Table2[[#This Row],[Rated Power/Unit]]</f>
        <v>156</v>
      </c>
    </row>
    <row r="265" spans="2:7">
      <c r="B265" s="325" t="s">
        <v>232</v>
      </c>
      <c r="C265" s="325" t="s">
        <v>286</v>
      </c>
      <c r="D265" s="325" t="str">
        <f>CONCATENATE(Table2[[#This Row],[Measure]],Table2[[#This Row],[Variant]])</f>
        <v>MogulLampMogul110</v>
      </c>
      <c r="E265">
        <v>157</v>
      </c>
      <c r="F265" t="str">
        <f>CONCATENATE(Table2[[#This Row],[Measure &amp; Variant]],Table2[[#This Row],[Rated Power/Unit]])</f>
        <v>MogulLampMogul110157</v>
      </c>
      <c r="G265">
        <f>Table2[[#This Row],[Rated Power/Unit]]</f>
        <v>157</v>
      </c>
    </row>
    <row r="266" spans="2:7">
      <c r="B266" s="325" t="s">
        <v>232</v>
      </c>
      <c r="C266" s="325" t="s">
        <v>286</v>
      </c>
      <c r="D266" s="325" t="str">
        <f>CONCATENATE(Table2[[#This Row],[Measure]],Table2[[#This Row],[Variant]])</f>
        <v>MogulLampMogul110</v>
      </c>
      <c r="E266">
        <v>158</v>
      </c>
      <c r="F266" t="str">
        <f>CONCATENATE(Table2[[#This Row],[Measure &amp; Variant]],Table2[[#This Row],[Rated Power/Unit]])</f>
        <v>MogulLampMogul110158</v>
      </c>
      <c r="G266">
        <f>Table2[[#This Row],[Rated Power/Unit]]</f>
        <v>158</v>
      </c>
    </row>
    <row r="267" spans="2:7">
      <c r="B267" s="325" t="s">
        <v>232</v>
      </c>
      <c r="C267" s="325" t="s">
        <v>286</v>
      </c>
      <c r="D267" s="325" t="str">
        <f>CONCATENATE(Table2[[#This Row],[Measure]],Table2[[#This Row],[Variant]])</f>
        <v>MogulLampMogul110</v>
      </c>
      <c r="E267">
        <v>159</v>
      </c>
      <c r="F267" t="str">
        <f>CONCATENATE(Table2[[#This Row],[Measure &amp; Variant]],Table2[[#This Row],[Rated Power/Unit]])</f>
        <v>MogulLampMogul110159</v>
      </c>
      <c r="G267">
        <f>Table2[[#This Row],[Rated Power/Unit]]</f>
        <v>159</v>
      </c>
    </row>
    <row r="268" spans="2:7">
      <c r="B268" s="325" t="s">
        <v>232</v>
      </c>
      <c r="C268" s="325" t="s">
        <v>286</v>
      </c>
      <c r="D268" s="325" t="str">
        <f>CONCATENATE(Table2[[#This Row],[Measure]],Table2[[#This Row],[Variant]])</f>
        <v>MogulLampMogul110</v>
      </c>
      <c r="E268">
        <v>160</v>
      </c>
      <c r="F268" t="str">
        <f>CONCATENATE(Table2[[#This Row],[Measure &amp; Variant]],Table2[[#This Row],[Rated Power/Unit]])</f>
        <v>MogulLampMogul110160</v>
      </c>
      <c r="G268">
        <f>Table2[[#This Row],[Rated Power/Unit]]</f>
        <v>160</v>
      </c>
    </row>
    <row r="269" spans="2:7">
      <c r="B269" s="325" t="s">
        <v>232</v>
      </c>
      <c r="C269" s="325" t="s">
        <v>286</v>
      </c>
      <c r="D269" s="325" t="str">
        <f>CONCATENATE(Table2[[#This Row],[Measure]],Table2[[#This Row],[Variant]])</f>
        <v>MogulLampMogul110</v>
      </c>
      <c r="E269">
        <v>161</v>
      </c>
      <c r="F269" t="str">
        <f>CONCATENATE(Table2[[#This Row],[Measure &amp; Variant]],Table2[[#This Row],[Rated Power/Unit]])</f>
        <v>MogulLampMogul110161</v>
      </c>
      <c r="G269">
        <f>Table2[[#This Row],[Rated Power/Unit]]</f>
        <v>161</v>
      </c>
    </row>
    <row r="270" spans="2:7">
      <c r="B270" s="325" t="s">
        <v>232</v>
      </c>
      <c r="C270" s="325" t="s">
        <v>286</v>
      </c>
      <c r="D270" s="325" t="str">
        <f>CONCATENATE(Table2[[#This Row],[Measure]],Table2[[#This Row],[Variant]])</f>
        <v>MogulLampMogul110</v>
      </c>
      <c r="E270">
        <v>162</v>
      </c>
      <c r="F270" t="str">
        <f>CONCATENATE(Table2[[#This Row],[Measure &amp; Variant]],Table2[[#This Row],[Rated Power/Unit]])</f>
        <v>MogulLampMogul110162</v>
      </c>
      <c r="G270">
        <f>Table2[[#This Row],[Rated Power/Unit]]</f>
        <v>162</v>
      </c>
    </row>
    <row r="271" spans="2:7">
      <c r="B271" s="325" t="s">
        <v>232</v>
      </c>
      <c r="C271" s="325" t="s">
        <v>286</v>
      </c>
      <c r="D271" s="325" t="str">
        <f>CONCATENATE(Table2[[#This Row],[Measure]],Table2[[#This Row],[Variant]])</f>
        <v>MogulLampMogul110</v>
      </c>
      <c r="E271">
        <v>163</v>
      </c>
      <c r="F271" t="str">
        <f>CONCATENATE(Table2[[#This Row],[Measure &amp; Variant]],Table2[[#This Row],[Rated Power/Unit]])</f>
        <v>MogulLampMogul110163</v>
      </c>
      <c r="G271">
        <f>Table2[[#This Row],[Rated Power/Unit]]</f>
        <v>163</v>
      </c>
    </row>
    <row r="272" spans="2:7">
      <c r="B272" s="325" t="s">
        <v>232</v>
      </c>
      <c r="C272" s="325" t="s">
        <v>286</v>
      </c>
      <c r="D272" s="325" t="str">
        <f>CONCATENATE(Table2[[#This Row],[Measure]],Table2[[#This Row],[Variant]])</f>
        <v>MogulLampMogul110</v>
      </c>
      <c r="E272">
        <v>164</v>
      </c>
      <c r="F272" t="str">
        <f>CONCATENATE(Table2[[#This Row],[Measure &amp; Variant]],Table2[[#This Row],[Rated Power/Unit]])</f>
        <v>MogulLampMogul110164</v>
      </c>
      <c r="G272">
        <f>Table2[[#This Row],[Rated Power/Unit]]</f>
        <v>164</v>
      </c>
    </row>
    <row r="273" spans="2:7">
      <c r="B273" s="325" t="s">
        <v>232</v>
      </c>
      <c r="C273" s="325" t="s">
        <v>286</v>
      </c>
      <c r="D273" s="325" t="str">
        <f>CONCATENATE(Table2[[#This Row],[Measure]],Table2[[#This Row],[Variant]])</f>
        <v>MogulLampMogul110</v>
      </c>
      <c r="E273">
        <v>165</v>
      </c>
      <c r="F273" t="str">
        <f>CONCATENATE(Table2[[#This Row],[Measure &amp; Variant]],Table2[[#This Row],[Rated Power/Unit]])</f>
        <v>MogulLampMogul110165</v>
      </c>
      <c r="G273">
        <f>Table2[[#This Row],[Rated Power/Unit]]</f>
        <v>165</v>
      </c>
    </row>
    <row r="274" spans="2:7">
      <c r="B274" s="325" t="s">
        <v>232</v>
      </c>
      <c r="C274" s="325" t="s">
        <v>286</v>
      </c>
      <c r="D274" s="325" t="str">
        <f>CONCATENATE(Table2[[#This Row],[Measure]],Table2[[#This Row],[Variant]])</f>
        <v>MogulLampMogul110</v>
      </c>
      <c r="E274">
        <v>166</v>
      </c>
      <c r="F274" t="str">
        <f>CONCATENATE(Table2[[#This Row],[Measure &amp; Variant]],Table2[[#This Row],[Rated Power/Unit]])</f>
        <v>MogulLampMogul110166</v>
      </c>
      <c r="G274">
        <f>Table2[[#This Row],[Rated Power/Unit]]</f>
        <v>166</v>
      </c>
    </row>
    <row r="275" spans="2:7">
      <c r="B275" s="325" t="s">
        <v>232</v>
      </c>
      <c r="C275" s="325" t="s">
        <v>286</v>
      </c>
      <c r="D275" s="325" t="str">
        <f>CONCATENATE(Table2[[#This Row],[Measure]],Table2[[#This Row],[Variant]])</f>
        <v>MogulLampMogul110</v>
      </c>
      <c r="E275">
        <v>167</v>
      </c>
      <c r="F275" t="str">
        <f>CONCATENATE(Table2[[#This Row],[Measure &amp; Variant]],Table2[[#This Row],[Rated Power/Unit]])</f>
        <v>MogulLampMogul110167</v>
      </c>
      <c r="G275">
        <f>Table2[[#This Row],[Rated Power/Unit]]</f>
        <v>167</v>
      </c>
    </row>
    <row r="276" spans="2:7">
      <c r="B276" s="325" t="s">
        <v>232</v>
      </c>
      <c r="C276" s="325" t="s">
        <v>286</v>
      </c>
      <c r="D276" s="325" t="str">
        <f>CONCATENATE(Table2[[#This Row],[Measure]],Table2[[#This Row],[Variant]])</f>
        <v>MogulLampMogul110</v>
      </c>
      <c r="E276">
        <v>168</v>
      </c>
      <c r="F276" t="str">
        <f>CONCATENATE(Table2[[#This Row],[Measure &amp; Variant]],Table2[[#This Row],[Rated Power/Unit]])</f>
        <v>MogulLampMogul110168</v>
      </c>
      <c r="G276">
        <f>Table2[[#This Row],[Rated Power/Unit]]</f>
        <v>168</v>
      </c>
    </row>
    <row r="277" spans="2:7">
      <c r="B277" s="325" t="s">
        <v>232</v>
      </c>
      <c r="C277" s="325" t="s">
        <v>286</v>
      </c>
      <c r="D277" s="325" t="str">
        <f>CONCATENATE(Table2[[#This Row],[Measure]],Table2[[#This Row],[Variant]])</f>
        <v>MogulLampMogul110</v>
      </c>
      <c r="E277">
        <v>169</v>
      </c>
      <c r="F277" t="str">
        <f>CONCATENATE(Table2[[#This Row],[Measure &amp; Variant]],Table2[[#This Row],[Rated Power/Unit]])</f>
        <v>MogulLampMogul110169</v>
      </c>
      <c r="G277">
        <f>Table2[[#This Row],[Rated Power/Unit]]</f>
        <v>169</v>
      </c>
    </row>
    <row r="278" spans="2:7">
      <c r="B278" s="325" t="s">
        <v>232</v>
      </c>
      <c r="C278" s="325" t="s">
        <v>286</v>
      </c>
      <c r="D278" s="325" t="str">
        <f>CONCATENATE(Table2[[#This Row],[Measure]],Table2[[#This Row],[Variant]])</f>
        <v>MogulLampMogul110</v>
      </c>
      <c r="E278">
        <v>170</v>
      </c>
      <c r="F278" t="str">
        <f>CONCATENATE(Table2[[#This Row],[Measure &amp; Variant]],Table2[[#This Row],[Rated Power/Unit]])</f>
        <v>MogulLampMogul110170</v>
      </c>
      <c r="G278">
        <f>Table2[[#This Row],[Rated Power/Unit]]</f>
        <v>170</v>
      </c>
    </row>
    <row r="279" spans="2:7">
      <c r="B279" s="325" t="s">
        <v>232</v>
      </c>
      <c r="C279" s="325" t="s">
        <v>286</v>
      </c>
      <c r="D279" s="325" t="str">
        <f>CONCATENATE(Table2[[#This Row],[Measure]],Table2[[#This Row],[Variant]])</f>
        <v>MogulLampMogul110</v>
      </c>
      <c r="E279">
        <v>171</v>
      </c>
      <c r="F279" t="str">
        <f>CONCATENATE(Table2[[#This Row],[Measure &amp; Variant]],Table2[[#This Row],[Rated Power/Unit]])</f>
        <v>MogulLampMogul110171</v>
      </c>
      <c r="G279">
        <f>Table2[[#This Row],[Rated Power/Unit]]</f>
        <v>171</v>
      </c>
    </row>
    <row r="280" spans="2:7">
      <c r="B280" s="325" t="s">
        <v>232</v>
      </c>
      <c r="C280" s="325" t="s">
        <v>286</v>
      </c>
      <c r="D280" s="325" t="str">
        <f>CONCATENATE(Table2[[#This Row],[Measure]],Table2[[#This Row],[Variant]])</f>
        <v>MogulLampMogul110</v>
      </c>
      <c r="E280">
        <v>172</v>
      </c>
      <c r="F280" t="str">
        <f>CONCATENATE(Table2[[#This Row],[Measure &amp; Variant]],Table2[[#This Row],[Rated Power/Unit]])</f>
        <v>MogulLampMogul110172</v>
      </c>
      <c r="G280">
        <f>Table2[[#This Row],[Rated Power/Unit]]</f>
        <v>172</v>
      </c>
    </row>
    <row r="281" spans="2:7">
      <c r="B281" s="325" t="s">
        <v>232</v>
      </c>
      <c r="C281" s="325" t="s">
        <v>286</v>
      </c>
      <c r="D281" s="325" t="str">
        <f>CONCATENATE(Table2[[#This Row],[Measure]],Table2[[#This Row],[Variant]])</f>
        <v>MogulLampMogul110</v>
      </c>
      <c r="E281">
        <v>173</v>
      </c>
      <c r="F281" t="str">
        <f>CONCATENATE(Table2[[#This Row],[Measure &amp; Variant]],Table2[[#This Row],[Rated Power/Unit]])</f>
        <v>MogulLampMogul110173</v>
      </c>
      <c r="G281">
        <f>Table2[[#This Row],[Rated Power/Unit]]</f>
        <v>173</v>
      </c>
    </row>
    <row r="282" spans="2:7">
      <c r="B282" s="325" t="s">
        <v>232</v>
      </c>
      <c r="C282" s="325" t="s">
        <v>286</v>
      </c>
      <c r="D282" s="325" t="str">
        <f>CONCATENATE(Table2[[#This Row],[Measure]],Table2[[#This Row],[Variant]])</f>
        <v>MogulLampMogul110</v>
      </c>
      <c r="E282">
        <v>174</v>
      </c>
      <c r="F282" t="str">
        <f>CONCATENATE(Table2[[#This Row],[Measure &amp; Variant]],Table2[[#This Row],[Rated Power/Unit]])</f>
        <v>MogulLampMogul110174</v>
      </c>
      <c r="G282">
        <f>Table2[[#This Row],[Rated Power/Unit]]</f>
        <v>174</v>
      </c>
    </row>
    <row r="283" spans="2:7">
      <c r="B283" s="325" t="s">
        <v>232</v>
      </c>
      <c r="C283" s="325" t="s">
        <v>286</v>
      </c>
      <c r="D283" s="325" t="str">
        <f>CONCATENATE(Table2[[#This Row],[Measure]],Table2[[#This Row],[Variant]])</f>
        <v>MogulLampMogul110</v>
      </c>
      <c r="E283">
        <v>175</v>
      </c>
      <c r="F283" t="str">
        <f>CONCATENATE(Table2[[#This Row],[Measure &amp; Variant]],Table2[[#This Row],[Rated Power/Unit]])</f>
        <v>MogulLampMogul110175</v>
      </c>
      <c r="G283">
        <f>Table2[[#This Row],[Rated Power/Unit]]</f>
        <v>175</v>
      </c>
    </row>
    <row r="284" spans="2:7">
      <c r="B284" s="325" t="s">
        <v>232</v>
      </c>
      <c r="C284" s="325" t="s">
        <v>286</v>
      </c>
      <c r="D284" s="325" t="str">
        <f>CONCATENATE(Table2[[#This Row],[Measure]],Table2[[#This Row],[Variant]])</f>
        <v>MogulLampMogul110</v>
      </c>
      <c r="E284">
        <v>176</v>
      </c>
      <c r="F284" t="str">
        <f>CONCATENATE(Table2[[#This Row],[Measure &amp; Variant]],Table2[[#This Row],[Rated Power/Unit]])</f>
        <v>MogulLampMogul110176</v>
      </c>
      <c r="G284">
        <f>Table2[[#This Row],[Rated Power/Unit]]</f>
        <v>176</v>
      </c>
    </row>
    <row r="285" spans="2:7">
      <c r="B285" s="325" t="s">
        <v>232</v>
      </c>
      <c r="C285" s="325" t="s">
        <v>286</v>
      </c>
      <c r="D285" s="325" t="str">
        <f>CONCATENATE(Table2[[#This Row],[Measure]],Table2[[#This Row],[Variant]])</f>
        <v>MogulLampMogul110</v>
      </c>
      <c r="E285">
        <v>177</v>
      </c>
      <c r="F285" t="str">
        <f>CONCATENATE(Table2[[#This Row],[Measure &amp; Variant]],Table2[[#This Row],[Rated Power/Unit]])</f>
        <v>MogulLampMogul110177</v>
      </c>
      <c r="G285">
        <f>Table2[[#This Row],[Rated Power/Unit]]</f>
        <v>177</v>
      </c>
    </row>
    <row r="286" spans="2:7">
      <c r="B286" s="325" t="s">
        <v>232</v>
      </c>
      <c r="C286" s="325" t="s">
        <v>286</v>
      </c>
      <c r="D286" s="325" t="str">
        <f>CONCATENATE(Table2[[#This Row],[Measure]],Table2[[#This Row],[Variant]])</f>
        <v>MogulLampMogul110</v>
      </c>
      <c r="E286">
        <v>178</v>
      </c>
      <c r="F286" t="str">
        <f>CONCATENATE(Table2[[#This Row],[Measure &amp; Variant]],Table2[[#This Row],[Rated Power/Unit]])</f>
        <v>MogulLampMogul110178</v>
      </c>
      <c r="G286">
        <f>Table2[[#This Row],[Rated Power/Unit]]</f>
        <v>178</v>
      </c>
    </row>
    <row r="287" spans="2:7">
      <c r="B287" s="325" t="s">
        <v>232</v>
      </c>
      <c r="C287" s="325" t="s">
        <v>286</v>
      </c>
      <c r="D287" s="325" t="str">
        <f>CONCATENATE(Table2[[#This Row],[Measure]],Table2[[#This Row],[Variant]])</f>
        <v>MogulLampMogul110</v>
      </c>
      <c r="E287">
        <v>179</v>
      </c>
      <c r="F287" t="str">
        <f>CONCATENATE(Table2[[#This Row],[Measure &amp; Variant]],Table2[[#This Row],[Rated Power/Unit]])</f>
        <v>MogulLampMogul110179</v>
      </c>
      <c r="G287">
        <f>Table2[[#This Row],[Rated Power/Unit]]</f>
        <v>179</v>
      </c>
    </row>
    <row r="288" spans="2:7">
      <c r="B288" s="325" t="s">
        <v>232</v>
      </c>
      <c r="C288" s="325" t="s">
        <v>286</v>
      </c>
      <c r="D288" s="325" t="str">
        <f>CONCATENATE(Table2[[#This Row],[Measure]],Table2[[#This Row],[Variant]])</f>
        <v>MogulLampMogul110</v>
      </c>
      <c r="E288">
        <v>180</v>
      </c>
      <c r="F288" t="str">
        <f>CONCATENATE(Table2[[#This Row],[Measure &amp; Variant]],Table2[[#This Row],[Rated Power/Unit]])</f>
        <v>MogulLampMogul110180</v>
      </c>
      <c r="G288">
        <f>Table2[[#This Row],[Rated Power/Unit]]</f>
        <v>180</v>
      </c>
    </row>
    <row r="289" spans="2:7">
      <c r="B289" s="325" t="s">
        <v>232</v>
      </c>
      <c r="C289" s="325" t="s">
        <v>286</v>
      </c>
      <c r="D289" s="325" t="str">
        <f>CONCATENATE(Table2[[#This Row],[Measure]],Table2[[#This Row],[Variant]])</f>
        <v>MogulLampMogul110</v>
      </c>
      <c r="E289">
        <v>181</v>
      </c>
      <c r="F289" t="str">
        <f>CONCATENATE(Table2[[#This Row],[Measure &amp; Variant]],Table2[[#This Row],[Rated Power/Unit]])</f>
        <v>MogulLampMogul110181</v>
      </c>
      <c r="G289">
        <f>Table2[[#This Row],[Rated Power/Unit]]</f>
        <v>181</v>
      </c>
    </row>
    <row r="290" spans="2:7">
      <c r="B290" s="325" t="s">
        <v>232</v>
      </c>
      <c r="C290" s="325" t="s">
        <v>286</v>
      </c>
      <c r="D290" s="325" t="str">
        <f>CONCATENATE(Table2[[#This Row],[Measure]],Table2[[#This Row],[Variant]])</f>
        <v>MogulLampMogul110</v>
      </c>
      <c r="E290">
        <v>182</v>
      </c>
      <c r="F290" t="str">
        <f>CONCATENATE(Table2[[#This Row],[Measure &amp; Variant]],Table2[[#This Row],[Rated Power/Unit]])</f>
        <v>MogulLampMogul110182</v>
      </c>
      <c r="G290">
        <f>Table2[[#This Row],[Rated Power/Unit]]</f>
        <v>182</v>
      </c>
    </row>
    <row r="291" spans="2:7">
      <c r="B291" s="325" t="s">
        <v>232</v>
      </c>
      <c r="C291" s="325" t="s">
        <v>286</v>
      </c>
      <c r="D291" s="325" t="str">
        <f>CONCATENATE(Table2[[#This Row],[Measure]],Table2[[#This Row],[Variant]])</f>
        <v>MogulLampMogul110</v>
      </c>
      <c r="E291">
        <v>183</v>
      </c>
      <c r="F291" t="str">
        <f>CONCATENATE(Table2[[#This Row],[Measure &amp; Variant]],Table2[[#This Row],[Rated Power/Unit]])</f>
        <v>MogulLampMogul110183</v>
      </c>
      <c r="G291">
        <f>Table2[[#This Row],[Rated Power/Unit]]</f>
        <v>183</v>
      </c>
    </row>
    <row r="292" spans="2:7">
      <c r="B292" s="325" t="s">
        <v>232</v>
      </c>
      <c r="C292" s="325" t="s">
        <v>286</v>
      </c>
      <c r="D292" s="325" t="str">
        <f>CONCATENATE(Table2[[#This Row],[Measure]],Table2[[#This Row],[Variant]])</f>
        <v>MogulLampMogul110</v>
      </c>
      <c r="E292">
        <v>184</v>
      </c>
      <c r="F292" t="str">
        <f>CONCATENATE(Table2[[#This Row],[Measure &amp; Variant]],Table2[[#This Row],[Rated Power/Unit]])</f>
        <v>MogulLampMogul110184</v>
      </c>
      <c r="G292">
        <f>Table2[[#This Row],[Rated Power/Unit]]</f>
        <v>184</v>
      </c>
    </row>
    <row r="293" spans="2:7">
      <c r="B293" s="325" t="s">
        <v>232</v>
      </c>
      <c r="C293" s="325" t="s">
        <v>286</v>
      </c>
      <c r="D293" s="325" t="str">
        <f>CONCATENATE(Table2[[#This Row],[Measure]],Table2[[#This Row],[Variant]])</f>
        <v>MogulLampMogul110</v>
      </c>
      <c r="E293">
        <v>185</v>
      </c>
      <c r="F293" t="str">
        <f>CONCATENATE(Table2[[#This Row],[Measure &amp; Variant]],Table2[[#This Row],[Rated Power/Unit]])</f>
        <v>MogulLampMogul110185</v>
      </c>
      <c r="G293">
        <f>Table2[[#This Row],[Rated Power/Unit]]</f>
        <v>185</v>
      </c>
    </row>
    <row r="294" spans="2:7">
      <c r="B294" s="325" t="s">
        <v>232</v>
      </c>
      <c r="C294" s="325" t="s">
        <v>286</v>
      </c>
      <c r="D294" s="325" t="str">
        <f>CONCATENATE(Table2[[#This Row],[Measure]],Table2[[#This Row],[Variant]])</f>
        <v>MogulLampMogul110</v>
      </c>
      <c r="E294">
        <v>186</v>
      </c>
      <c r="F294" t="str">
        <f>CONCATENATE(Table2[[#This Row],[Measure &amp; Variant]],Table2[[#This Row],[Rated Power/Unit]])</f>
        <v>MogulLampMogul110186</v>
      </c>
      <c r="G294">
        <f>Table2[[#This Row],[Rated Power/Unit]]</f>
        <v>186</v>
      </c>
    </row>
    <row r="295" spans="2:7">
      <c r="B295" s="325" t="s">
        <v>232</v>
      </c>
      <c r="C295" s="325" t="s">
        <v>286</v>
      </c>
      <c r="D295" s="325" t="str">
        <f>CONCATENATE(Table2[[#This Row],[Measure]],Table2[[#This Row],[Variant]])</f>
        <v>MogulLampMogul110</v>
      </c>
      <c r="E295">
        <v>187</v>
      </c>
      <c r="F295" t="str">
        <f>CONCATENATE(Table2[[#This Row],[Measure &amp; Variant]],Table2[[#This Row],[Rated Power/Unit]])</f>
        <v>MogulLampMogul110187</v>
      </c>
      <c r="G295">
        <f>Table2[[#This Row],[Rated Power/Unit]]</f>
        <v>187</v>
      </c>
    </row>
    <row r="296" spans="2:7">
      <c r="B296" s="325" t="s">
        <v>232</v>
      </c>
      <c r="C296" s="325" t="s">
        <v>286</v>
      </c>
      <c r="D296" s="325" t="str">
        <f>CONCATENATE(Table2[[#This Row],[Measure]],Table2[[#This Row],[Variant]])</f>
        <v>MogulLampMogul110</v>
      </c>
      <c r="E296">
        <v>188</v>
      </c>
      <c r="F296" t="str">
        <f>CONCATENATE(Table2[[#This Row],[Measure &amp; Variant]],Table2[[#This Row],[Rated Power/Unit]])</f>
        <v>MogulLampMogul110188</v>
      </c>
      <c r="G296">
        <f>Table2[[#This Row],[Rated Power/Unit]]</f>
        <v>188</v>
      </c>
    </row>
    <row r="297" spans="2:7">
      <c r="B297" s="325" t="s">
        <v>232</v>
      </c>
      <c r="C297" s="325" t="s">
        <v>286</v>
      </c>
      <c r="D297" s="325" t="str">
        <f>CONCATENATE(Table2[[#This Row],[Measure]],Table2[[#This Row],[Variant]])</f>
        <v>MogulLampMogul110</v>
      </c>
      <c r="E297">
        <v>189</v>
      </c>
      <c r="F297" t="str">
        <f>CONCATENATE(Table2[[#This Row],[Measure &amp; Variant]],Table2[[#This Row],[Rated Power/Unit]])</f>
        <v>MogulLampMogul110189</v>
      </c>
      <c r="G297">
        <f>Table2[[#This Row],[Rated Power/Unit]]</f>
        <v>189</v>
      </c>
    </row>
    <row r="298" spans="2:7">
      <c r="B298" s="325" t="s">
        <v>232</v>
      </c>
      <c r="C298" s="325" t="s">
        <v>286</v>
      </c>
      <c r="D298" s="325" t="str">
        <f>CONCATENATE(Table2[[#This Row],[Measure]],Table2[[#This Row],[Variant]])</f>
        <v>MogulLampMogul110</v>
      </c>
      <c r="E298">
        <v>190</v>
      </c>
      <c r="F298" t="str">
        <f>CONCATENATE(Table2[[#This Row],[Measure &amp; Variant]],Table2[[#This Row],[Rated Power/Unit]])</f>
        <v>MogulLampMogul110190</v>
      </c>
      <c r="G298">
        <f>Table2[[#This Row],[Rated Power/Unit]]</f>
        <v>190</v>
      </c>
    </row>
    <row r="299" spans="2:7">
      <c r="B299" s="325" t="s">
        <v>232</v>
      </c>
      <c r="C299" s="325" t="s">
        <v>286</v>
      </c>
      <c r="D299" s="325" t="str">
        <f>CONCATENATE(Table2[[#This Row],[Measure]],Table2[[#This Row],[Variant]])</f>
        <v>MogulLampMogul110</v>
      </c>
      <c r="E299">
        <v>191</v>
      </c>
      <c r="F299" t="str">
        <f>CONCATENATE(Table2[[#This Row],[Measure &amp; Variant]],Table2[[#This Row],[Rated Power/Unit]])</f>
        <v>MogulLampMogul110191</v>
      </c>
      <c r="G299">
        <f>Table2[[#This Row],[Rated Power/Unit]]</f>
        <v>191</v>
      </c>
    </row>
    <row r="300" spans="2:7">
      <c r="B300" s="325" t="s">
        <v>232</v>
      </c>
      <c r="C300" s="325" t="s">
        <v>286</v>
      </c>
      <c r="D300" s="325" t="str">
        <f>CONCATENATE(Table2[[#This Row],[Measure]],Table2[[#This Row],[Variant]])</f>
        <v>MogulLampMogul110</v>
      </c>
      <c r="E300">
        <v>192</v>
      </c>
      <c r="F300" t="str">
        <f>CONCATENATE(Table2[[#This Row],[Measure &amp; Variant]],Table2[[#This Row],[Rated Power/Unit]])</f>
        <v>MogulLampMogul110192</v>
      </c>
      <c r="G300">
        <f>Table2[[#This Row],[Rated Power/Unit]]</f>
        <v>192</v>
      </c>
    </row>
    <row r="301" spans="2:7">
      <c r="B301" s="325" t="s">
        <v>232</v>
      </c>
      <c r="C301" s="325" t="s">
        <v>286</v>
      </c>
      <c r="D301" s="325" t="str">
        <f>CONCATENATE(Table2[[#This Row],[Measure]],Table2[[#This Row],[Variant]])</f>
        <v>MogulLampMogul110</v>
      </c>
      <c r="E301">
        <v>193</v>
      </c>
      <c r="F301" t="str">
        <f>CONCATENATE(Table2[[#This Row],[Measure &amp; Variant]],Table2[[#This Row],[Rated Power/Unit]])</f>
        <v>MogulLampMogul110193</v>
      </c>
      <c r="G301">
        <f>Table2[[#This Row],[Rated Power/Unit]]</f>
        <v>193</v>
      </c>
    </row>
    <row r="302" spans="2:7">
      <c r="B302" s="325" t="s">
        <v>232</v>
      </c>
      <c r="C302" s="325" t="s">
        <v>286</v>
      </c>
      <c r="D302" s="325" t="str">
        <f>CONCATENATE(Table2[[#This Row],[Measure]],Table2[[#This Row],[Variant]])</f>
        <v>MogulLampMogul110</v>
      </c>
      <c r="E302">
        <v>194</v>
      </c>
      <c r="F302" t="str">
        <f>CONCATENATE(Table2[[#This Row],[Measure &amp; Variant]],Table2[[#This Row],[Rated Power/Unit]])</f>
        <v>MogulLampMogul110194</v>
      </c>
      <c r="G302">
        <f>Table2[[#This Row],[Rated Power/Unit]]</f>
        <v>194</v>
      </c>
    </row>
    <row r="303" spans="2:7">
      <c r="B303" s="325" t="s">
        <v>232</v>
      </c>
      <c r="C303" s="325" t="s">
        <v>286</v>
      </c>
      <c r="D303" s="325" t="str">
        <f>CONCATENATE(Table2[[#This Row],[Measure]],Table2[[#This Row],[Variant]])</f>
        <v>MogulLampMogul110</v>
      </c>
      <c r="E303">
        <v>195</v>
      </c>
      <c r="F303" t="str">
        <f>CONCATENATE(Table2[[#This Row],[Measure &amp; Variant]],Table2[[#This Row],[Rated Power/Unit]])</f>
        <v>MogulLampMogul110195</v>
      </c>
      <c r="G303">
        <f>Table2[[#This Row],[Rated Power/Unit]]</f>
        <v>195</v>
      </c>
    </row>
    <row r="304" spans="2:7">
      <c r="B304" s="325" t="s">
        <v>232</v>
      </c>
      <c r="C304" s="325" t="s">
        <v>286</v>
      </c>
      <c r="D304" s="325" t="str">
        <f>CONCATENATE(Table2[[#This Row],[Measure]],Table2[[#This Row],[Variant]])</f>
        <v>MogulLampMogul110</v>
      </c>
      <c r="E304">
        <v>196</v>
      </c>
      <c r="F304" t="str">
        <f>CONCATENATE(Table2[[#This Row],[Measure &amp; Variant]],Table2[[#This Row],[Rated Power/Unit]])</f>
        <v>MogulLampMogul110196</v>
      </c>
      <c r="G304">
        <f>Table2[[#This Row],[Rated Power/Unit]]</f>
        <v>196</v>
      </c>
    </row>
    <row r="305" spans="2:7">
      <c r="B305" s="325" t="s">
        <v>232</v>
      </c>
      <c r="C305" s="325" t="s">
        <v>286</v>
      </c>
      <c r="D305" s="325" t="str">
        <f>CONCATENATE(Table2[[#This Row],[Measure]],Table2[[#This Row],[Variant]])</f>
        <v>MogulLampMogul110</v>
      </c>
      <c r="E305">
        <v>197</v>
      </c>
      <c r="F305" t="str">
        <f>CONCATENATE(Table2[[#This Row],[Measure &amp; Variant]],Table2[[#This Row],[Rated Power/Unit]])</f>
        <v>MogulLampMogul110197</v>
      </c>
      <c r="G305">
        <f>Table2[[#This Row],[Rated Power/Unit]]</f>
        <v>197</v>
      </c>
    </row>
    <row r="306" spans="2:7">
      <c r="B306" s="325" t="s">
        <v>232</v>
      </c>
      <c r="C306" s="325" t="s">
        <v>286</v>
      </c>
      <c r="D306" s="325" t="str">
        <f>CONCATENATE(Table2[[#This Row],[Measure]],Table2[[#This Row],[Variant]])</f>
        <v>MogulLampMogul110</v>
      </c>
      <c r="E306">
        <v>198</v>
      </c>
      <c r="F306" t="str">
        <f>CONCATENATE(Table2[[#This Row],[Measure &amp; Variant]],Table2[[#This Row],[Rated Power/Unit]])</f>
        <v>MogulLampMogul110198</v>
      </c>
      <c r="G306">
        <f>Table2[[#This Row],[Rated Power/Unit]]</f>
        <v>198</v>
      </c>
    </row>
    <row r="307" spans="2:7">
      <c r="B307" s="325" t="s">
        <v>232</v>
      </c>
      <c r="C307" s="325" t="s">
        <v>286</v>
      </c>
      <c r="D307" s="325" t="str">
        <f>CONCATENATE(Table2[[#This Row],[Measure]],Table2[[#This Row],[Variant]])</f>
        <v>MogulLampMogul110</v>
      </c>
      <c r="E307">
        <v>199</v>
      </c>
      <c r="F307" t="str">
        <f>CONCATENATE(Table2[[#This Row],[Measure &amp; Variant]],Table2[[#This Row],[Rated Power/Unit]])</f>
        <v>MogulLampMogul110199</v>
      </c>
      <c r="G307">
        <f>Table2[[#This Row],[Rated Power/Unit]]</f>
        <v>199</v>
      </c>
    </row>
    <row r="308" spans="2:7">
      <c r="B308" s="325" t="s">
        <v>232</v>
      </c>
      <c r="C308" s="325" t="s">
        <v>286</v>
      </c>
      <c r="D308" s="325" t="str">
        <f>CONCATENATE(Table2[[#This Row],[Measure]],Table2[[#This Row],[Variant]])</f>
        <v>MogulLampMogul110</v>
      </c>
      <c r="E308">
        <v>200</v>
      </c>
      <c r="F308" t="str">
        <f>CONCATENATE(Table2[[#This Row],[Measure &amp; Variant]],Table2[[#This Row],[Rated Power/Unit]])</f>
        <v>MogulLampMogul110200</v>
      </c>
      <c r="G308">
        <f>Table2[[#This Row],[Rated Power/Unit]]</f>
        <v>200</v>
      </c>
    </row>
    <row r="309" spans="2:7">
      <c r="B309" s="325" t="s">
        <v>240</v>
      </c>
      <c r="C309" s="325" t="s">
        <v>289</v>
      </c>
      <c r="D309" s="325" t="str">
        <f>CONCATENATE(Table2[[#This Row],[Measure]],Table2[[#This Row],[Variant]])</f>
        <v>TrofferNewT2x4</v>
      </c>
      <c r="E309">
        <v>15</v>
      </c>
      <c r="F309" t="str">
        <f>CONCATENATE(Table2[[#This Row],[Measure &amp; Variant]],Table2[[#This Row],[Rated Power/Unit]])</f>
        <v>TrofferNewT2x415</v>
      </c>
      <c r="G309">
        <f>Table2[[#This Row],[Rated Power/Unit]]</f>
        <v>15</v>
      </c>
    </row>
    <row r="310" spans="2:7">
      <c r="B310" s="325" t="s">
        <v>240</v>
      </c>
      <c r="C310" s="325" t="s">
        <v>289</v>
      </c>
      <c r="D310" s="325" t="str">
        <f>CONCATENATE(Table2[[#This Row],[Measure]],Table2[[#This Row],[Variant]])</f>
        <v>TrofferNewT2x4</v>
      </c>
      <c r="E310">
        <v>16</v>
      </c>
      <c r="F310" t="str">
        <f>CONCATENATE(Table2[[#This Row],[Measure &amp; Variant]],Table2[[#This Row],[Rated Power/Unit]])</f>
        <v>TrofferNewT2x416</v>
      </c>
      <c r="G310">
        <f>Table2[[#This Row],[Rated Power/Unit]]</f>
        <v>16</v>
      </c>
    </row>
    <row r="311" spans="2:7">
      <c r="B311" s="325" t="s">
        <v>240</v>
      </c>
      <c r="C311" s="325" t="s">
        <v>289</v>
      </c>
      <c r="D311" s="325" t="str">
        <f>CONCATENATE(Table2[[#This Row],[Measure]],Table2[[#This Row],[Variant]])</f>
        <v>TrofferNewT2x4</v>
      </c>
      <c r="E311">
        <v>17</v>
      </c>
      <c r="F311" t="str">
        <f>CONCATENATE(Table2[[#This Row],[Measure &amp; Variant]],Table2[[#This Row],[Rated Power/Unit]])</f>
        <v>TrofferNewT2x417</v>
      </c>
      <c r="G311">
        <f>Table2[[#This Row],[Rated Power/Unit]]</f>
        <v>17</v>
      </c>
    </row>
    <row r="312" spans="2:7">
      <c r="B312" s="325" t="s">
        <v>240</v>
      </c>
      <c r="C312" s="325" t="s">
        <v>289</v>
      </c>
      <c r="D312" s="325" t="str">
        <f>CONCATENATE(Table2[[#This Row],[Measure]],Table2[[#This Row],[Variant]])</f>
        <v>TrofferNewT2x4</v>
      </c>
      <c r="E312">
        <v>18</v>
      </c>
      <c r="F312" t="str">
        <f>CONCATENATE(Table2[[#This Row],[Measure &amp; Variant]],Table2[[#This Row],[Rated Power/Unit]])</f>
        <v>TrofferNewT2x418</v>
      </c>
      <c r="G312">
        <f>Table2[[#This Row],[Rated Power/Unit]]</f>
        <v>18</v>
      </c>
    </row>
    <row r="313" spans="2:7">
      <c r="B313" s="325" t="s">
        <v>240</v>
      </c>
      <c r="C313" s="325" t="s">
        <v>289</v>
      </c>
      <c r="D313" s="325" t="str">
        <f>CONCATENATE(Table2[[#This Row],[Measure]],Table2[[#This Row],[Variant]])</f>
        <v>TrofferNewT2x4</v>
      </c>
      <c r="E313">
        <v>19</v>
      </c>
      <c r="F313" t="str">
        <f>CONCATENATE(Table2[[#This Row],[Measure &amp; Variant]],Table2[[#This Row],[Rated Power/Unit]])</f>
        <v>TrofferNewT2x419</v>
      </c>
      <c r="G313">
        <f>Table2[[#This Row],[Rated Power/Unit]]</f>
        <v>19</v>
      </c>
    </row>
    <row r="314" spans="2:7">
      <c r="B314" s="325" t="s">
        <v>240</v>
      </c>
      <c r="C314" s="325" t="s">
        <v>289</v>
      </c>
      <c r="D314" s="325" t="str">
        <f>CONCATENATE(Table2[[#This Row],[Measure]],Table2[[#This Row],[Variant]])</f>
        <v>TrofferNewT2x4</v>
      </c>
      <c r="E314">
        <v>20</v>
      </c>
      <c r="F314" t="str">
        <f>CONCATENATE(Table2[[#This Row],[Measure &amp; Variant]],Table2[[#This Row],[Rated Power/Unit]])</f>
        <v>TrofferNewT2x420</v>
      </c>
      <c r="G314">
        <f>Table2[[#This Row],[Rated Power/Unit]]</f>
        <v>20</v>
      </c>
    </row>
    <row r="315" spans="2:7">
      <c r="B315" s="325" t="s">
        <v>240</v>
      </c>
      <c r="C315" s="325" t="s">
        <v>289</v>
      </c>
      <c r="D315" s="325" t="str">
        <f>CONCATENATE(Table2[[#This Row],[Measure]],Table2[[#This Row],[Variant]])</f>
        <v>TrofferNewT2x4</v>
      </c>
      <c r="E315">
        <v>21</v>
      </c>
      <c r="F315" t="str">
        <f>CONCATENATE(Table2[[#This Row],[Measure &amp; Variant]],Table2[[#This Row],[Rated Power/Unit]])</f>
        <v>TrofferNewT2x421</v>
      </c>
      <c r="G315">
        <f>Table2[[#This Row],[Rated Power/Unit]]</f>
        <v>21</v>
      </c>
    </row>
    <row r="316" spans="2:7">
      <c r="B316" s="325" t="s">
        <v>240</v>
      </c>
      <c r="C316" s="325" t="s">
        <v>289</v>
      </c>
      <c r="D316" s="325" t="str">
        <f>CONCATENATE(Table2[[#This Row],[Measure]],Table2[[#This Row],[Variant]])</f>
        <v>TrofferNewT2x4</v>
      </c>
      <c r="E316">
        <v>22</v>
      </c>
      <c r="F316" t="str">
        <f>CONCATENATE(Table2[[#This Row],[Measure &amp; Variant]],Table2[[#This Row],[Rated Power/Unit]])</f>
        <v>TrofferNewT2x422</v>
      </c>
      <c r="G316">
        <f>Table2[[#This Row],[Rated Power/Unit]]</f>
        <v>22</v>
      </c>
    </row>
    <row r="317" spans="2:7">
      <c r="B317" s="325" t="s">
        <v>240</v>
      </c>
      <c r="C317" s="325" t="s">
        <v>289</v>
      </c>
      <c r="D317" s="325" t="str">
        <f>CONCATENATE(Table2[[#This Row],[Measure]],Table2[[#This Row],[Variant]])</f>
        <v>TrofferNewT2x4</v>
      </c>
      <c r="E317">
        <v>23</v>
      </c>
      <c r="F317" t="str">
        <f>CONCATENATE(Table2[[#This Row],[Measure &amp; Variant]],Table2[[#This Row],[Rated Power/Unit]])</f>
        <v>TrofferNewT2x423</v>
      </c>
      <c r="G317">
        <f>Table2[[#This Row],[Rated Power/Unit]]</f>
        <v>23</v>
      </c>
    </row>
    <row r="318" spans="2:7">
      <c r="B318" s="325" t="s">
        <v>240</v>
      </c>
      <c r="C318" s="325" t="s">
        <v>289</v>
      </c>
      <c r="D318" s="325" t="str">
        <f>CONCATENATE(Table2[[#This Row],[Measure]],Table2[[#This Row],[Variant]])</f>
        <v>TrofferNewT2x4</v>
      </c>
      <c r="E318">
        <v>24</v>
      </c>
      <c r="F318" t="str">
        <f>CONCATENATE(Table2[[#This Row],[Measure &amp; Variant]],Table2[[#This Row],[Rated Power/Unit]])</f>
        <v>TrofferNewT2x424</v>
      </c>
      <c r="G318">
        <f>Table2[[#This Row],[Rated Power/Unit]]</f>
        <v>24</v>
      </c>
    </row>
    <row r="319" spans="2:7">
      <c r="B319" s="325" t="s">
        <v>240</v>
      </c>
      <c r="C319" s="325" t="s">
        <v>289</v>
      </c>
      <c r="D319" s="325" t="str">
        <f>CONCATENATE(Table2[[#This Row],[Measure]],Table2[[#This Row],[Variant]])</f>
        <v>TrofferNewT2x4</v>
      </c>
      <c r="E319">
        <v>25</v>
      </c>
      <c r="F319" t="str">
        <f>CONCATENATE(Table2[[#This Row],[Measure &amp; Variant]],Table2[[#This Row],[Rated Power/Unit]])</f>
        <v>TrofferNewT2x425</v>
      </c>
      <c r="G319">
        <f>Table2[[#This Row],[Rated Power/Unit]]</f>
        <v>25</v>
      </c>
    </row>
    <row r="320" spans="2:7">
      <c r="B320" s="325" t="s">
        <v>240</v>
      </c>
      <c r="C320" s="325" t="s">
        <v>289</v>
      </c>
      <c r="D320" s="325" t="str">
        <f>CONCATENATE(Table2[[#This Row],[Measure]],Table2[[#This Row],[Variant]])</f>
        <v>TrofferNewT2x4</v>
      </c>
      <c r="E320">
        <v>26</v>
      </c>
      <c r="F320" t="str">
        <f>CONCATENATE(Table2[[#This Row],[Measure &amp; Variant]],Table2[[#This Row],[Rated Power/Unit]])</f>
        <v>TrofferNewT2x426</v>
      </c>
      <c r="G320">
        <f>Table2[[#This Row],[Rated Power/Unit]]</f>
        <v>26</v>
      </c>
    </row>
    <row r="321" spans="2:7">
      <c r="B321" s="325" t="s">
        <v>240</v>
      </c>
      <c r="C321" s="325" t="s">
        <v>289</v>
      </c>
      <c r="D321" s="325" t="str">
        <f>CONCATENATE(Table2[[#This Row],[Measure]],Table2[[#This Row],[Variant]])</f>
        <v>TrofferNewT2x4</v>
      </c>
      <c r="E321">
        <v>27</v>
      </c>
      <c r="F321" t="str">
        <f>CONCATENATE(Table2[[#This Row],[Measure &amp; Variant]],Table2[[#This Row],[Rated Power/Unit]])</f>
        <v>TrofferNewT2x427</v>
      </c>
      <c r="G321">
        <f>Table2[[#This Row],[Rated Power/Unit]]</f>
        <v>27</v>
      </c>
    </row>
    <row r="322" spans="2:7">
      <c r="B322" s="325" t="s">
        <v>240</v>
      </c>
      <c r="C322" s="325" t="s">
        <v>289</v>
      </c>
      <c r="D322" s="325" t="str">
        <f>CONCATENATE(Table2[[#This Row],[Measure]],Table2[[#This Row],[Variant]])</f>
        <v>TrofferNewT2x4</v>
      </c>
      <c r="E322">
        <v>28</v>
      </c>
      <c r="F322" t="str">
        <f>CONCATENATE(Table2[[#This Row],[Measure &amp; Variant]],Table2[[#This Row],[Rated Power/Unit]])</f>
        <v>TrofferNewT2x428</v>
      </c>
      <c r="G322">
        <f>Table2[[#This Row],[Rated Power/Unit]]</f>
        <v>28</v>
      </c>
    </row>
    <row r="323" spans="2:7">
      <c r="B323" s="325" t="s">
        <v>240</v>
      </c>
      <c r="C323" s="325" t="s">
        <v>289</v>
      </c>
      <c r="D323" s="325" t="str">
        <f>CONCATENATE(Table2[[#This Row],[Measure]],Table2[[#This Row],[Variant]])</f>
        <v>TrofferNewT2x4</v>
      </c>
      <c r="E323">
        <v>29</v>
      </c>
      <c r="F323" t="str">
        <f>CONCATENATE(Table2[[#This Row],[Measure &amp; Variant]],Table2[[#This Row],[Rated Power/Unit]])</f>
        <v>TrofferNewT2x429</v>
      </c>
      <c r="G323">
        <f>Table2[[#This Row],[Rated Power/Unit]]</f>
        <v>29</v>
      </c>
    </row>
    <row r="324" spans="2:7">
      <c r="B324" s="325" t="s">
        <v>240</v>
      </c>
      <c r="C324" s="325" t="s">
        <v>289</v>
      </c>
      <c r="D324" s="325" t="str">
        <f>CONCATENATE(Table2[[#This Row],[Measure]],Table2[[#This Row],[Variant]])</f>
        <v>TrofferNewT2x4</v>
      </c>
      <c r="E324">
        <v>30</v>
      </c>
      <c r="F324" t="str">
        <f>CONCATENATE(Table2[[#This Row],[Measure &amp; Variant]],Table2[[#This Row],[Rated Power/Unit]])</f>
        <v>TrofferNewT2x430</v>
      </c>
      <c r="G324">
        <f>Table2[[#This Row],[Rated Power/Unit]]</f>
        <v>30</v>
      </c>
    </row>
    <row r="325" spans="2:7">
      <c r="B325" s="325" t="s">
        <v>240</v>
      </c>
      <c r="C325" s="325" t="s">
        <v>289</v>
      </c>
      <c r="D325" s="325" t="str">
        <f>CONCATENATE(Table2[[#This Row],[Measure]],Table2[[#This Row],[Variant]])</f>
        <v>TrofferNewT2x4</v>
      </c>
      <c r="E325">
        <v>31</v>
      </c>
      <c r="F325" t="str">
        <f>CONCATENATE(Table2[[#This Row],[Measure &amp; Variant]],Table2[[#This Row],[Rated Power/Unit]])</f>
        <v>TrofferNewT2x431</v>
      </c>
      <c r="G325">
        <f>Table2[[#This Row],[Rated Power/Unit]]</f>
        <v>31</v>
      </c>
    </row>
    <row r="326" spans="2:7">
      <c r="B326" s="325" t="s">
        <v>240</v>
      </c>
      <c r="C326" s="325" t="s">
        <v>289</v>
      </c>
      <c r="D326" s="325" t="str">
        <f>CONCATENATE(Table2[[#This Row],[Measure]],Table2[[#This Row],[Variant]])</f>
        <v>TrofferNewT2x4</v>
      </c>
      <c r="E326">
        <v>32</v>
      </c>
      <c r="F326" t="str">
        <f>CONCATENATE(Table2[[#This Row],[Measure &amp; Variant]],Table2[[#This Row],[Rated Power/Unit]])</f>
        <v>TrofferNewT2x432</v>
      </c>
      <c r="G326">
        <f>Table2[[#This Row],[Rated Power/Unit]]</f>
        <v>32</v>
      </c>
    </row>
    <row r="327" spans="2:7">
      <c r="B327" s="325" t="s">
        <v>240</v>
      </c>
      <c r="C327" s="325" t="s">
        <v>289</v>
      </c>
      <c r="D327" s="325" t="str">
        <f>CONCATENATE(Table2[[#This Row],[Measure]],Table2[[#This Row],[Variant]])</f>
        <v>TrofferNewT2x4</v>
      </c>
      <c r="E327">
        <v>33</v>
      </c>
      <c r="F327" t="str">
        <f>CONCATENATE(Table2[[#This Row],[Measure &amp; Variant]],Table2[[#This Row],[Rated Power/Unit]])</f>
        <v>TrofferNewT2x433</v>
      </c>
      <c r="G327">
        <f>Table2[[#This Row],[Rated Power/Unit]]</f>
        <v>33</v>
      </c>
    </row>
    <row r="328" spans="2:7">
      <c r="B328" s="325" t="s">
        <v>240</v>
      </c>
      <c r="C328" s="325" t="s">
        <v>289</v>
      </c>
      <c r="D328" s="325" t="str">
        <f>CONCATENATE(Table2[[#This Row],[Measure]],Table2[[#This Row],[Variant]])</f>
        <v>TrofferNewT2x4</v>
      </c>
      <c r="E328">
        <v>34</v>
      </c>
      <c r="F328" t="str">
        <f>CONCATENATE(Table2[[#This Row],[Measure &amp; Variant]],Table2[[#This Row],[Rated Power/Unit]])</f>
        <v>TrofferNewT2x434</v>
      </c>
      <c r="G328">
        <f>Table2[[#This Row],[Rated Power/Unit]]</f>
        <v>34</v>
      </c>
    </row>
    <row r="329" spans="2:7">
      <c r="B329" s="325" t="s">
        <v>240</v>
      </c>
      <c r="C329" s="325" t="s">
        <v>289</v>
      </c>
      <c r="D329" s="325" t="str">
        <f>CONCATENATE(Table2[[#This Row],[Measure]],Table2[[#This Row],[Variant]])</f>
        <v>TrofferNewT2x4</v>
      </c>
      <c r="E329">
        <v>35</v>
      </c>
      <c r="F329" t="str">
        <f>CONCATENATE(Table2[[#This Row],[Measure &amp; Variant]],Table2[[#This Row],[Rated Power/Unit]])</f>
        <v>TrofferNewT2x435</v>
      </c>
      <c r="G329">
        <f>Table2[[#This Row],[Rated Power/Unit]]</f>
        <v>35</v>
      </c>
    </row>
    <row r="330" spans="2:7">
      <c r="B330" s="325" t="s">
        <v>240</v>
      </c>
      <c r="C330" s="325" t="s">
        <v>289</v>
      </c>
      <c r="D330" s="325" t="str">
        <f>CONCATENATE(Table2[[#This Row],[Measure]],Table2[[#This Row],[Variant]])</f>
        <v>TrofferNewT2x4</v>
      </c>
      <c r="E330">
        <v>36</v>
      </c>
      <c r="F330" t="str">
        <f>CONCATENATE(Table2[[#This Row],[Measure &amp; Variant]],Table2[[#This Row],[Rated Power/Unit]])</f>
        <v>TrofferNewT2x436</v>
      </c>
      <c r="G330">
        <f>Table2[[#This Row],[Rated Power/Unit]]</f>
        <v>36</v>
      </c>
    </row>
    <row r="331" spans="2:7">
      <c r="B331" s="325" t="s">
        <v>240</v>
      </c>
      <c r="C331" s="325" t="s">
        <v>289</v>
      </c>
      <c r="D331" s="325" t="str">
        <f>CONCATENATE(Table2[[#This Row],[Measure]],Table2[[#This Row],[Variant]])</f>
        <v>TrofferNewT2x4</v>
      </c>
      <c r="E331">
        <v>37</v>
      </c>
      <c r="F331" t="str">
        <f>CONCATENATE(Table2[[#This Row],[Measure &amp; Variant]],Table2[[#This Row],[Rated Power/Unit]])</f>
        <v>TrofferNewT2x437</v>
      </c>
      <c r="G331">
        <f>Table2[[#This Row],[Rated Power/Unit]]</f>
        <v>37</v>
      </c>
    </row>
    <row r="332" spans="2:7">
      <c r="B332" s="325" t="s">
        <v>240</v>
      </c>
      <c r="C332" s="325" t="s">
        <v>289</v>
      </c>
      <c r="D332" s="325" t="str">
        <f>CONCATENATE(Table2[[#This Row],[Measure]],Table2[[#This Row],[Variant]])</f>
        <v>TrofferNewT2x4</v>
      </c>
      <c r="E332">
        <v>38</v>
      </c>
      <c r="F332" t="str">
        <f>CONCATENATE(Table2[[#This Row],[Measure &amp; Variant]],Table2[[#This Row],[Rated Power/Unit]])</f>
        <v>TrofferNewT2x438</v>
      </c>
      <c r="G332">
        <f>Table2[[#This Row],[Rated Power/Unit]]</f>
        <v>38</v>
      </c>
    </row>
    <row r="333" spans="2:7">
      <c r="B333" s="325" t="s">
        <v>240</v>
      </c>
      <c r="C333" s="325" t="s">
        <v>289</v>
      </c>
      <c r="D333" s="325" t="str">
        <f>CONCATENATE(Table2[[#This Row],[Measure]],Table2[[#This Row],[Variant]])</f>
        <v>TrofferNewT2x4</v>
      </c>
      <c r="E333">
        <v>39</v>
      </c>
      <c r="F333" t="str">
        <f>CONCATENATE(Table2[[#This Row],[Measure &amp; Variant]],Table2[[#This Row],[Rated Power/Unit]])</f>
        <v>TrofferNewT2x439</v>
      </c>
      <c r="G333">
        <f>Table2[[#This Row],[Rated Power/Unit]]</f>
        <v>39</v>
      </c>
    </row>
    <row r="334" spans="2:7">
      <c r="B334" s="325" t="s">
        <v>240</v>
      </c>
      <c r="C334" s="325" t="s">
        <v>289</v>
      </c>
      <c r="D334" s="325" t="str">
        <f>CONCATENATE(Table2[[#This Row],[Measure]],Table2[[#This Row],[Variant]])</f>
        <v>TrofferNewT2x4</v>
      </c>
      <c r="E334">
        <v>40</v>
      </c>
      <c r="F334" t="str">
        <f>CONCATENATE(Table2[[#This Row],[Measure &amp; Variant]],Table2[[#This Row],[Rated Power/Unit]])</f>
        <v>TrofferNewT2x440</v>
      </c>
      <c r="G334">
        <f>Table2[[#This Row],[Rated Power/Unit]]</f>
        <v>40</v>
      </c>
    </row>
    <row r="335" spans="2:7">
      <c r="B335" s="325" t="s">
        <v>240</v>
      </c>
      <c r="C335" s="325" t="s">
        <v>289</v>
      </c>
      <c r="D335" s="325" t="str">
        <f>CONCATENATE(Table2[[#This Row],[Measure]],Table2[[#This Row],[Variant]])</f>
        <v>TrofferNewT2x4</v>
      </c>
      <c r="E335">
        <v>41</v>
      </c>
      <c r="F335" t="str">
        <f>CONCATENATE(Table2[[#This Row],[Measure &amp; Variant]],Table2[[#This Row],[Rated Power/Unit]])</f>
        <v>TrofferNewT2x441</v>
      </c>
      <c r="G335">
        <f>Table2[[#This Row],[Rated Power/Unit]]</f>
        <v>41</v>
      </c>
    </row>
    <row r="336" spans="2:7">
      <c r="B336" s="325" t="s">
        <v>240</v>
      </c>
      <c r="C336" s="325" t="s">
        <v>289</v>
      </c>
      <c r="D336" s="325" t="str">
        <f>CONCATENATE(Table2[[#This Row],[Measure]],Table2[[#This Row],[Variant]])</f>
        <v>TrofferNewT2x4</v>
      </c>
      <c r="E336">
        <v>42</v>
      </c>
      <c r="F336" t="str">
        <f>CONCATENATE(Table2[[#This Row],[Measure &amp; Variant]],Table2[[#This Row],[Rated Power/Unit]])</f>
        <v>TrofferNewT2x442</v>
      </c>
      <c r="G336">
        <f>Table2[[#This Row],[Rated Power/Unit]]</f>
        <v>42</v>
      </c>
    </row>
    <row r="337" spans="2:7">
      <c r="B337" s="325" t="s">
        <v>240</v>
      </c>
      <c r="C337" s="325" t="s">
        <v>289</v>
      </c>
      <c r="D337" s="325" t="str">
        <f>CONCATENATE(Table2[[#This Row],[Measure]],Table2[[#This Row],[Variant]])</f>
        <v>TrofferNewT2x4</v>
      </c>
      <c r="E337">
        <v>43</v>
      </c>
      <c r="F337" t="str">
        <f>CONCATENATE(Table2[[#This Row],[Measure &amp; Variant]],Table2[[#This Row],[Rated Power/Unit]])</f>
        <v>TrofferNewT2x443</v>
      </c>
      <c r="G337">
        <f>Table2[[#This Row],[Rated Power/Unit]]</f>
        <v>43</v>
      </c>
    </row>
    <row r="338" spans="2:7">
      <c r="B338" s="325" t="s">
        <v>240</v>
      </c>
      <c r="C338" s="325" t="s">
        <v>289</v>
      </c>
      <c r="D338" s="325" t="str">
        <f>CONCATENATE(Table2[[#This Row],[Measure]],Table2[[#This Row],[Variant]])</f>
        <v>TrofferNewT2x4</v>
      </c>
      <c r="E338">
        <v>44</v>
      </c>
      <c r="F338" t="str">
        <f>CONCATENATE(Table2[[#This Row],[Measure &amp; Variant]],Table2[[#This Row],[Rated Power/Unit]])</f>
        <v>TrofferNewT2x444</v>
      </c>
      <c r="G338">
        <f>Table2[[#This Row],[Rated Power/Unit]]</f>
        <v>44</v>
      </c>
    </row>
    <row r="339" spans="2:7">
      <c r="B339" s="325" t="s">
        <v>240</v>
      </c>
      <c r="C339" s="325" t="s">
        <v>289</v>
      </c>
      <c r="D339" s="325" t="str">
        <f>CONCATENATE(Table2[[#This Row],[Measure]],Table2[[#This Row],[Variant]])</f>
        <v>TrofferNewT2x4</v>
      </c>
      <c r="E339">
        <v>45</v>
      </c>
      <c r="F339" t="str">
        <f>CONCATENATE(Table2[[#This Row],[Measure &amp; Variant]],Table2[[#This Row],[Rated Power/Unit]])</f>
        <v>TrofferNewT2x445</v>
      </c>
      <c r="G339">
        <f>Table2[[#This Row],[Rated Power/Unit]]</f>
        <v>45</v>
      </c>
    </row>
    <row r="340" spans="2:7">
      <c r="B340" s="325" t="s">
        <v>240</v>
      </c>
      <c r="C340" s="325" t="s">
        <v>289</v>
      </c>
      <c r="D340" s="325" t="str">
        <f>CONCATENATE(Table2[[#This Row],[Measure]],Table2[[#This Row],[Variant]])</f>
        <v>TrofferNewT2x4</v>
      </c>
      <c r="E340">
        <v>46</v>
      </c>
      <c r="F340" t="str">
        <f>CONCATENATE(Table2[[#This Row],[Measure &amp; Variant]],Table2[[#This Row],[Rated Power/Unit]])</f>
        <v>TrofferNewT2x446</v>
      </c>
      <c r="G340">
        <f>Table2[[#This Row],[Rated Power/Unit]]</f>
        <v>46</v>
      </c>
    </row>
    <row r="341" spans="2:7">
      <c r="B341" s="325" t="s">
        <v>240</v>
      </c>
      <c r="C341" s="325" t="s">
        <v>289</v>
      </c>
      <c r="D341" s="325" t="str">
        <f>CONCATENATE(Table2[[#This Row],[Measure]],Table2[[#This Row],[Variant]])</f>
        <v>TrofferNewT2x4</v>
      </c>
      <c r="E341">
        <v>47</v>
      </c>
      <c r="F341" t="str">
        <f>CONCATENATE(Table2[[#This Row],[Measure &amp; Variant]],Table2[[#This Row],[Rated Power/Unit]])</f>
        <v>TrofferNewT2x447</v>
      </c>
      <c r="G341">
        <f>Table2[[#This Row],[Rated Power/Unit]]</f>
        <v>47</v>
      </c>
    </row>
    <row r="342" spans="2:7">
      <c r="B342" s="325" t="s">
        <v>240</v>
      </c>
      <c r="C342" s="325" t="s">
        <v>289</v>
      </c>
      <c r="D342" s="325" t="str">
        <f>CONCATENATE(Table2[[#This Row],[Measure]],Table2[[#This Row],[Variant]])</f>
        <v>TrofferNewT2x4</v>
      </c>
      <c r="E342">
        <v>48</v>
      </c>
      <c r="F342" t="str">
        <f>CONCATENATE(Table2[[#This Row],[Measure &amp; Variant]],Table2[[#This Row],[Rated Power/Unit]])</f>
        <v>TrofferNewT2x448</v>
      </c>
      <c r="G342">
        <f>Table2[[#This Row],[Rated Power/Unit]]</f>
        <v>48</v>
      </c>
    </row>
    <row r="343" spans="2:7">
      <c r="B343" s="325" t="s">
        <v>240</v>
      </c>
      <c r="C343" s="325" t="s">
        <v>289</v>
      </c>
      <c r="D343" s="325" t="str">
        <f>CONCATENATE(Table2[[#This Row],[Measure]],Table2[[#This Row],[Variant]])</f>
        <v>TrofferNewT2x4</v>
      </c>
      <c r="E343">
        <v>49</v>
      </c>
      <c r="F343" t="str">
        <f>CONCATENATE(Table2[[#This Row],[Measure &amp; Variant]],Table2[[#This Row],[Rated Power/Unit]])</f>
        <v>TrofferNewT2x449</v>
      </c>
      <c r="G343">
        <f>Table2[[#This Row],[Rated Power/Unit]]</f>
        <v>49</v>
      </c>
    </row>
    <row r="344" spans="2:7">
      <c r="B344" s="325" t="s">
        <v>240</v>
      </c>
      <c r="C344" s="325" t="s">
        <v>289</v>
      </c>
      <c r="D344" s="325" t="str">
        <f>CONCATENATE(Table2[[#This Row],[Measure]],Table2[[#This Row],[Variant]])</f>
        <v>TrofferNewT2x4</v>
      </c>
      <c r="E344">
        <v>50</v>
      </c>
      <c r="F344" t="str">
        <f>CONCATENATE(Table2[[#This Row],[Measure &amp; Variant]],Table2[[#This Row],[Rated Power/Unit]])</f>
        <v>TrofferNewT2x450</v>
      </c>
      <c r="G344">
        <f>Table2[[#This Row],[Rated Power/Unit]]</f>
        <v>50</v>
      </c>
    </row>
    <row r="345" spans="2:7">
      <c r="B345" s="325" t="s">
        <v>240</v>
      </c>
      <c r="C345" s="325" t="s">
        <v>289</v>
      </c>
      <c r="D345" s="325" t="str">
        <f>CONCATENATE(Table2[[#This Row],[Measure]],Table2[[#This Row],[Variant]])</f>
        <v>TrofferNewT2x4</v>
      </c>
      <c r="E345">
        <v>51</v>
      </c>
      <c r="F345" t="str">
        <f>CONCATENATE(Table2[[#This Row],[Measure &amp; Variant]],Table2[[#This Row],[Rated Power/Unit]])</f>
        <v>TrofferNewT2x451</v>
      </c>
      <c r="G345">
        <f>Table2[[#This Row],[Rated Power/Unit]]</f>
        <v>51</v>
      </c>
    </row>
    <row r="346" spans="2:7">
      <c r="B346" s="325" t="s">
        <v>240</v>
      </c>
      <c r="C346" s="325" t="s">
        <v>289</v>
      </c>
      <c r="D346" s="325" t="str">
        <f>CONCATENATE(Table2[[#This Row],[Measure]],Table2[[#This Row],[Variant]])</f>
        <v>TrofferNewT2x4</v>
      </c>
      <c r="E346">
        <v>52</v>
      </c>
      <c r="F346" t="str">
        <f>CONCATENATE(Table2[[#This Row],[Measure &amp; Variant]],Table2[[#This Row],[Rated Power/Unit]])</f>
        <v>TrofferNewT2x452</v>
      </c>
      <c r="G346">
        <f>Table2[[#This Row],[Rated Power/Unit]]</f>
        <v>52</v>
      </c>
    </row>
    <row r="347" spans="2:7">
      <c r="B347" s="325" t="s">
        <v>240</v>
      </c>
      <c r="C347" s="325" t="s">
        <v>289</v>
      </c>
      <c r="D347" s="325" t="str">
        <f>CONCATENATE(Table2[[#This Row],[Measure]],Table2[[#This Row],[Variant]])</f>
        <v>TrofferNewT2x4</v>
      </c>
      <c r="E347">
        <v>53</v>
      </c>
      <c r="F347" t="str">
        <f>CONCATENATE(Table2[[#This Row],[Measure &amp; Variant]],Table2[[#This Row],[Rated Power/Unit]])</f>
        <v>TrofferNewT2x453</v>
      </c>
      <c r="G347">
        <f>Table2[[#This Row],[Rated Power/Unit]]</f>
        <v>53</v>
      </c>
    </row>
    <row r="348" spans="2:7">
      <c r="B348" s="325" t="s">
        <v>240</v>
      </c>
      <c r="C348" s="325" t="s">
        <v>289</v>
      </c>
      <c r="D348" s="325" t="str">
        <f>CONCATENATE(Table2[[#This Row],[Measure]],Table2[[#This Row],[Variant]])</f>
        <v>TrofferNewT2x4</v>
      </c>
      <c r="E348">
        <v>54</v>
      </c>
      <c r="F348" t="str">
        <f>CONCATENATE(Table2[[#This Row],[Measure &amp; Variant]],Table2[[#This Row],[Rated Power/Unit]])</f>
        <v>TrofferNewT2x454</v>
      </c>
      <c r="G348">
        <f>Table2[[#This Row],[Rated Power/Unit]]</f>
        <v>54</v>
      </c>
    </row>
    <row r="349" spans="2:7">
      <c r="B349" s="325" t="s">
        <v>240</v>
      </c>
      <c r="C349" s="325" t="s">
        <v>289</v>
      </c>
      <c r="D349" s="325" t="str">
        <f>CONCATENATE(Table2[[#This Row],[Measure]],Table2[[#This Row],[Variant]])</f>
        <v>TrofferNewT2x4</v>
      </c>
      <c r="E349">
        <v>55</v>
      </c>
      <c r="F349" t="str">
        <f>CONCATENATE(Table2[[#This Row],[Measure &amp; Variant]],Table2[[#This Row],[Rated Power/Unit]])</f>
        <v>TrofferNewT2x455</v>
      </c>
      <c r="G349">
        <f>Table2[[#This Row],[Rated Power/Unit]]</f>
        <v>55</v>
      </c>
    </row>
    <row r="350" spans="2:7">
      <c r="B350" s="325" t="s">
        <v>240</v>
      </c>
      <c r="C350" s="325" t="s">
        <v>289</v>
      </c>
      <c r="D350" s="325" t="str">
        <f>CONCATENATE(Table2[[#This Row],[Measure]],Table2[[#This Row],[Variant]])</f>
        <v>TrofferNewT2x4</v>
      </c>
      <c r="E350">
        <v>56</v>
      </c>
      <c r="F350" t="str">
        <f>CONCATENATE(Table2[[#This Row],[Measure &amp; Variant]],Table2[[#This Row],[Rated Power/Unit]])</f>
        <v>TrofferNewT2x456</v>
      </c>
      <c r="G350">
        <f>Table2[[#This Row],[Rated Power/Unit]]</f>
        <v>56</v>
      </c>
    </row>
    <row r="351" spans="2:7">
      <c r="B351" s="325" t="s">
        <v>240</v>
      </c>
      <c r="C351" s="325" t="s">
        <v>289</v>
      </c>
      <c r="D351" s="325" t="str">
        <f>CONCATENATE(Table2[[#This Row],[Measure]],Table2[[#This Row],[Variant]])</f>
        <v>TrofferNewT2x4</v>
      </c>
      <c r="E351">
        <v>57</v>
      </c>
      <c r="F351" t="str">
        <f>CONCATENATE(Table2[[#This Row],[Measure &amp; Variant]],Table2[[#This Row],[Rated Power/Unit]])</f>
        <v>TrofferNewT2x457</v>
      </c>
      <c r="G351">
        <f>Table2[[#This Row],[Rated Power/Unit]]</f>
        <v>57</v>
      </c>
    </row>
    <row r="352" spans="2:7">
      <c r="B352" s="325" t="s">
        <v>240</v>
      </c>
      <c r="C352" s="325" t="s">
        <v>289</v>
      </c>
      <c r="D352" s="325" t="str">
        <f>CONCATENATE(Table2[[#This Row],[Measure]],Table2[[#This Row],[Variant]])</f>
        <v>TrofferNewT2x4</v>
      </c>
      <c r="E352">
        <v>58</v>
      </c>
      <c r="F352" t="str">
        <f>CONCATENATE(Table2[[#This Row],[Measure &amp; Variant]],Table2[[#This Row],[Rated Power/Unit]])</f>
        <v>TrofferNewT2x458</v>
      </c>
      <c r="G352">
        <f>Table2[[#This Row],[Rated Power/Unit]]</f>
        <v>58</v>
      </c>
    </row>
    <row r="353" spans="2:7">
      <c r="B353" s="325" t="s">
        <v>240</v>
      </c>
      <c r="C353" s="325" t="s">
        <v>289</v>
      </c>
      <c r="D353" s="325" t="str">
        <f>CONCATENATE(Table2[[#This Row],[Measure]],Table2[[#This Row],[Variant]])</f>
        <v>TrofferNewT2x4</v>
      </c>
      <c r="E353">
        <v>59</v>
      </c>
      <c r="F353" t="str">
        <f>CONCATENATE(Table2[[#This Row],[Measure &amp; Variant]],Table2[[#This Row],[Rated Power/Unit]])</f>
        <v>TrofferNewT2x459</v>
      </c>
      <c r="G353">
        <f>Table2[[#This Row],[Rated Power/Unit]]</f>
        <v>59</v>
      </c>
    </row>
    <row r="354" spans="2:7">
      <c r="B354" s="325" t="s">
        <v>240</v>
      </c>
      <c r="C354" s="325" t="s">
        <v>289</v>
      </c>
      <c r="D354" s="325" t="str">
        <f>CONCATENATE(Table2[[#This Row],[Measure]],Table2[[#This Row],[Variant]])</f>
        <v>TrofferNewT2x4</v>
      </c>
      <c r="E354">
        <v>60</v>
      </c>
      <c r="F354" t="str">
        <f>CONCATENATE(Table2[[#This Row],[Measure &amp; Variant]],Table2[[#This Row],[Rated Power/Unit]])</f>
        <v>TrofferNewT2x460</v>
      </c>
      <c r="G354">
        <f>Table2[[#This Row],[Rated Power/Unit]]</f>
        <v>60</v>
      </c>
    </row>
    <row r="355" spans="2:7">
      <c r="B355" s="325" t="s">
        <v>240</v>
      </c>
      <c r="C355" s="325" t="s">
        <v>289</v>
      </c>
      <c r="D355" s="325" t="str">
        <f>CONCATENATE(Table2[[#This Row],[Measure]],Table2[[#This Row],[Variant]])</f>
        <v>TrofferNewT2x4</v>
      </c>
      <c r="E355">
        <v>61</v>
      </c>
      <c r="F355" t="str">
        <f>CONCATENATE(Table2[[#This Row],[Measure &amp; Variant]],Table2[[#This Row],[Rated Power/Unit]])</f>
        <v>TrofferNewT2x461</v>
      </c>
      <c r="G355">
        <f>Table2[[#This Row],[Rated Power/Unit]]</f>
        <v>61</v>
      </c>
    </row>
    <row r="356" spans="2:7">
      <c r="B356" s="325" t="s">
        <v>240</v>
      </c>
      <c r="C356" s="325" t="s">
        <v>289</v>
      </c>
      <c r="D356" s="325" t="str">
        <f>CONCATENATE(Table2[[#This Row],[Measure]],Table2[[#This Row],[Variant]])</f>
        <v>TrofferNewT2x4</v>
      </c>
      <c r="E356">
        <v>62</v>
      </c>
      <c r="F356" t="str">
        <f>CONCATENATE(Table2[[#This Row],[Measure &amp; Variant]],Table2[[#This Row],[Rated Power/Unit]])</f>
        <v>TrofferNewT2x462</v>
      </c>
      <c r="G356">
        <f>Table2[[#This Row],[Rated Power/Unit]]</f>
        <v>62</v>
      </c>
    </row>
    <row r="357" spans="2:7">
      <c r="B357" s="325" t="s">
        <v>240</v>
      </c>
      <c r="C357" s="325" t="s">
        <v>289</v>
      </c>
      <c r="D357" s="325" t="str">
        <f>CONCATENATE(Table2[[#This Row],[Measure]],Table2[[#This Row],[Variant]])</f>
        <v>TrofferNewT2x4</v>
      </c>
      <c r="E357">
        <v>63</v>
      </c>
      <c r="F357" t="str">
        <f>CONCATENATE(Table2[[#This Row],[Measure &amp; Variant]],Table2[[#This Row],[Rated Power/Unit]])</f>
        <v>TrofferNewT2x463</v>
      </c>
      <c r="G357">
        <f>Table2[[#This Row],[Rated Power/Unit]]</f>
        <v>63</v>
      </c>
    </row>
    <row r="358" spans="2:7">
      <c r="B358" s="325" t="s">
        <v>240</v>
      </c>
      <c r="C358" s="325" t="s">
        <v>289</v>
      </c>
      <c r="D358" s="325" t="str">
        <f>CONCATENATE(Table2[[#This Row],[Measure]],Table2[[#This Row],[Variant]])</f>
        <v>TrofferNewT2x4</v>
      </c>
      <c r="E358">
        <v>64</v>
      </c>
      <c r="F358" t="str">
        <f>CONCATENATE(Table2[[#This Row],[Measure &amp; Variant]],Table2[[#This Row],[Rated Power/Unit]])</f>
        <v>TrofferNewT2x464</v>
      </c>
      <c r="G358">
        <f>Table2[[#This Row],[Rated Power/Unit]]</f>
        <v>64</v>
      </c>
    </row>
    <row r="359" spans="2:7">
      <c r="B359" s="325" t="s">
        <v>240</v>
      </c>
      <c r="C359" s="325" t="s">
        <v>289</v>
      </c>
      <c r="D359" s="325" t="str">
        <f>CONCATENATE(Table2[[#This Row],[Measure]],Table2[[#This Row],[Variant]])</f>
        <v>TrofferNewT2x4</v>
      </c>
      <c r="E359">
        <v>65</v>
      </c>
      <c r="F359" t="str">
        <f>CONCATENATE(Table2[[#This Row],[Measure &amp; Variant]],Table2[[#This Row],[Rated Power/Unit]])</f>
        <v>TrofferNewT2x465</v>
      </c>
      <c r="G359">
        <f>Table2[[#This Row],[Rated Power/Unit]]</f>
        <v>65</v>
      </c>
    </row>
    <row r="360" spans="2:7">
      <c r="B360" s="325" t="s">
        <v>240</v>
      </c>
      <c r="C360" s="325" t="s">
        <v>289</v>
      </c>
      <c r="D360" s="325" t="str">
        <f>CONCATENATE(Table2[[#This Row],[Measure]],Table2[[#This Row],[Variant]])</f>
        <v>TrofferNewT2x4</v>
      </c>
      <c r="E360">
        <v>66</v>
      </c>
      <c r="F360" t="str">
        <f>CONCATENATE(Table2[[#This Row],[Measure &amp; Variant]],Table2[[#This Row],[Rated Power/Unit]])</f>
        <v>TrofferNewT2x466</v>
      </c>
      <c r="G360">
        <f>Table2[[#This Row],[Rated Power/Unit]]</f>
        <v>66</v>
      </c>
    </row>
    <row r="361" spans="2:7">
      <c r="B361" s="325" t="s">
        <v>240</v>
      </c>
      <c r="C361" s="325" t="s">
        <v>289</v>
      </c>
      <c r="D361" s="325" t="str">
        <f>CONCATENATE(Table2[[#This Row],[Measure]],Table2[[#This Row],[Variant]])</f>
        <v>TrofferNewT2x4</v>
      </c>
      <c r="E361">
        <v>67</v>
      </c>
      <c r="F361" t="str">
        <f>CONCATENATE(Table2[[#This Row],[Measure &amp; Variant]],Table2[[#This Row],[Rated Power/Unit]])</f>
        <v>TrofferNewT2x467</v>
      </c>
      <c r="G361">
        <f>Table2[[#This Row],[Rated Power/Unit]]</f>
        <v>67</v>
      </c>
    </row>
    <row r="362" spans="2:7">
      <c r="B362" s="325" t="s">
        <v>240</v>
      </c>
      <c r="C362" s="325" t="s">
        <v>289</v>
      </c>
      <c r="D362" s="325" t="str">
        <f>CONCATENATE(Table2[[#This Row],[Measure]],Table2[[#This Row],[Variant]])</f>
        <v>TrofferNewT2x4</v>
      </c>
      <c r="E362">
        <v>68</v>
      </c>
      <c r="F362" t="str">
        <f>CONCATENATE(Table2[[#This Row],[Measure &amp; Variant]],Table2[[#This Row],[Rated Power/Unit]])</f>
        <v>TrofferNewT2x468</v>
      </c>
      <c r="G362">
        <f>Table2[[#This Row],[Rated Power/Unit]]</f>
        <v>68</v>
      </c>
    </row>
    <row r="363" spans="2:7">
      <c r="B363" s="325" t="s">
        <v>240</v>
      </c>
      <c r="C363" s="325" t="s">
        <v>289</v>
      </c>
      <c r="D363" s="325" t="str">
        <f>CONCATENATE(Table2[[#This Row],[Measure]],Table2[[#This Row],[Variant]])</f>
        <v>TrofferNewT2x4</v>
      </c>
      <c r="E363">
        <v>69</v>
      </c>
      <c r="F363" t="str">
        <f>CONCATENATE(Table2[[#This Row],[Measure &amp; Variant]],Table2[[#This Row],[Rated Power/Unit]])</f>
        <v>TrofferNewT2x469</v>
      </c>
      <c r="G363">
        <f>Table2[[#This Row],[Rated Power/Unit]]</f>
        <v>69</v>
      </c>
    </row>
    <row r="364" spans="2:7">
      <c r="B364" s="325" t="s">
        <v>240</v>
      </c>
      <c r="C364" s="325" t="s">
        <v>289</v>
      </c>
      <c r="D364" s="325" t="str">
        <f>CONCATENATE(Table2[[#This Row],[Measure]],Table2[[#This Row],[Variant]])</f>
        <v>TrofferNewT2x4</v>
      </c>
      <c r="E364">
        <v>70</v>
      </c>
      <c r="F364" t="str">
        <f>CONCATENATE(Table2[[#This Row],[Measure &amp; Variant]],Table2[[#This Row],[Rated Power/Unit]])</f>
        <v>TrofferNewT2x470</v>
      </c>
      <c r="G364">
        <f>Table2[[#This Row],[Rated Power/Unit]]</f>
        <v>70</v>
      </c>
    </row>
    <row r="365" spans="2:7">
      <c r="B365" s="325" t="s">
        <v>240</v>
      </c>
      <c r="C365" s="325" t="s">
        <v>289</v>
      </c>
      <c r="D365" s="325" t="str">
        <f>CONCATENATE(Table2[[#This Row],[Measure]],Table2[[#This Row],[Variant]])</f>
        <v>TrofferNewT2x4</v>
      </c>
      <c r="E365">
        <v>71</v>
      </c>
      <c r="F365" t="str">
        <f>CONCATENATE(Table2[[#This Row],[Measure &amp; Variant]],Table2[[#This Row],[Rated Power/Unit]])</f>
        <v>TrofferNewT2x471</v>
      </c>
      <c r="G365">
        <f>Table2[[#This Row],[Rated Power/Unit]]</f>
        <v>71</v>
      </c>
    </row>
    <row r="366" spans="2:7">
      <c r="B366" s="325" t="s">
        <v>240</v>
      </c>
      <c r="C366" s="325" t="s">
        <v>289</v>
      </c>
      <c r="D366" s="325" t="str">
        <f>CONCATENATE(Table2[[#This Row],[Measure]],Table2[[#This Row],[Variant]])</f>
        <v>TrofferNewT2x4</v>
      </c>
      <c r="E366">
        <v>72</v>
      </c>
      <c r="F366" t="str">
        <f>CONCATENATE(Table2[[#This Row],[Measure &amp; Variant]],Table2[[#This Row],[Rated Power/Unit]])</f>
        <v>TrofferNewT2x472</v>
      </c>
      <c r="G366">
        <f>Table2[[#This Row],[Rated Power/Unit]]</f>
        <v>72</v>
      </c>
    </row>
    <row r="367" spans="2:7">
      <c r="B367" s="325" t="s">
        <v>240</v>
      </c>
      <c r="C367" s="325" t="s">
        <v>289</v>
      </c>
      <c r="D367" s="325" t="str">
        <f>CONCATENATE(Table2[[#This Row],[Measure]],Table2[[#This Row],[Variant]])</f>
        <v>TrofferNewT2x4</v>
      </c>
      <c r="E367">
        <v>73</v>
      </c>
      <c r="F367" t="str">
        <f>CONCATENATE(Table2[[#This Row],[Measure &amp; Variant]],Table2[[#This Row],[Rated Power/Unit]])</f>
        <v>TrofferNewT2x473</v>
      </c>
      <c r="G367">
        <f>Table2[[#This Row],[Rated Power/Unit]]</f>
        <v>73</v>
      </c>
    </row>
    <row r="368" spans="2:7">
      <c r="B368" s="325" t="s">
        <v>240</v>
      </c>
      <c r="C368" s="325" t="s">
        <v>289</v>
      </c>
      <c r="D368" s="325" t="str">
        <f>CONCATENATE(Table2[[#This Row],[Measure]],Table2[[#This Row],[Variant]])</f>
        <v>TrofferNewT2x4</v>
      </c>
      <c r="E368">
        <v>74</v>
      </c>
      <c r="F368" t="str">
        <f>CONCATENATE(Table2[[#This Row],[Measure &amp; Variant]],Table2[[#This Row],[Rated Power/Unit]])</f>
        <v>TrofferNewT2x474</v>
      </c>
      <c r="G368">
        <f>Table2[[#This Row],[Rated Power/Unit]]</f>
        <v>74</v>
      </c>
    </row>
    <row r="369" spans="2:7">
      <c r="B369" s="325" t="s">
        <v>240</v>
      </c>
      <c r="C369" s="325" t="s">
        <v>289</v>
      </c>
      <c r="D369" s="325" t="str">
        <f>CONCATENATE(Table2[[#This Row],[Measure]],Table2[[#This Row],[Variant]])</f>
        <v>TrofferNewT2x4</v>
      </c>
      <c r="E369">
        <v>75</v>
      </c>
      <c r="F369" t="str">
        <f>CONCATENATE(Table2[[#This Row],[Measure &amp; Variant]],Table2[[#This Row],[Rated Power/Unit]])</f>
        <v>TrofferNewT2x475</v>
      </c>
      <c r="G369">
        <f>Table2[[#This Row],[Rated Power/Unit]]</f>
        <v>75</v>
      </c>
    </row>
    <row r="370" spans="2:7">
      <c r="B370" s="325" t="s">
        <v>240</v>
      </c>
      <c r="C370" s="325" t="s">
        <v>289</v>
      </c>
      <c r="D370" s="325" t="str">
        <f>CONCATENATE(Table2[[#This Row],[Measure]],Table2[[#This Row],[Variant]])</f>
        <v>TrofferNewT2x4</v>
      </c>
      <c r="E370">
        <v>76</v>
      </c>
      <c r="F370" t="str">
        <f>CONCATENATE(Table2[[#This Row],[Measure &amp; Variant]],Table2[[#This Row],[Rated Power/Unit]])</f>
        <v>TrofferNewT2x476</v>
      </c>
      <c r="G370">
        <f>Table2[[#This Row],[Rated Power/Unit]]</f>
        <v>76</v>
      </c>
    </row>
    <row r="371" spans="2:7">
      <c r="B371" s="325" t="s">
        <v>240</v>
      </c>
      <c r="C371" s="325" t="s">
        <v>289</v>
      </c>
      <c r="D371" s="325" t="str">
        <f>CONCATENATE(Table2[[#This Row],[Measure]],Table2[[#This Row],[Variant]])</f>
        <v>TrofferNewT2x4</v>
      </c>
      <c r="E371">
        <v>77</v>
      </c>
      <c r="F371" t="str">
        <f>CONCATENATE(Table2[[#This Row],[Measure &amp; Variant]],Table2[[#This Row],[Rated Power/Unit]])</f>
        <v>TrofferNewT2x477</v>
      </c>
      <c r="G371">
        <f>Table2[[#This Row],[Rated Power/Unit]]</f>
        <v>77</v>
      </c>
    </row>
    <row r="372" spans="2:7">
      <c r="B372" s="325" t="s">
        <v>240</v>
      </c>
      <c r="C372" s="325" t="s">
        <v>289</v>
      </c>
      <c r="D372" s="325" t="str">
        <f>CONCATENATE(Table2[[#This Row],[Measure]],Table2[[#This Row],[Variant]])</f>
        <v>TrofferNewT2x4</v>
      </c>
      <c r="E372">
        <v>78</v>
      </c>
      <c r="F372" t="str">
        <f>CONCATENATE(Table2[[#This Row],[Measure &amp; Variant]],Table2[[#This Row],[Rated Power/Unit]])</f>
        <v>TrofferNewT2x478</v>
      </c>
      <c r="G372">
        <f>Table2[[#This Row],[Rated Power/Unit]]</f>
        <v>78</v>
      </c>
    </row>
    <row r="373" spans="2:7">
      <c r="B373" s="325" t="s">
        <v>240</v>
      </c>
      <c r="C373" s="325" t="s">
        <v>289</v>
      </c>
      <c r="D373" s="325" t="str">
        <f>CONCATENATE(Table2[[#This Row],[Measure]],Table2[[#This Row],[Variant]])</f>
        <v>TrofferNewT2x4</v>
      </c>
      <c r="E373">
        <v>79</v>
      </c>
      <c r="F373" t="str">
        <f>CONCATENATE(Table2[[#This Row],[Measure &amp; Variant]],Table2[[#This Row],[Rated Power/Unit]])</f>
        <v>TrofferNewT2x479</v>
      </c>
      <c r="G373">
        <f>Table2[[#This Row],[Rated Power/Unit]]</f>
        <v>79</v>
      </c>
    </row>
    <row r="374" spans="2:7">
      <c r="B374" s="325" t="s">
        <v>240</v>
      </c>
      <c r="C374" s="325" t="s">
        <v>289</v>
      </c>
      <c r="D374" s="325" t="str">
        <f>CONCATENATE(Table2[[#This Row],[Measure]],Table2[[#This Row],[Variant]])</f>
        <v>TrofferNewT2x4</v>
      </c>
      <c r="E374">
        <v>80</v>
      </c>
      <c r="F374" t="str">
        <f>CONCATENATE(Table2[[#This Row],[Measure &amp; Variant]],Table2[[#This Row],[Rated Power/Unit]])</f>
        <v>TrofferNewT2x480</v>
      </c>
      <c r="G374">
        <f>Table2[[#This Row],[Rated Power/Unit]]</f>
        <v>80</v>
      </c>
    </row>
    <row r="375" spans="2:7">
      <c r="B375" s="325" t="s">
        <v>240</v>
      </c>
      <c r="C375" s="325" t="s">
        <v>289</v>
      </c>
      <c r="D375" s="325" t="str">
        <f>CONCATENATE(Table2[[#This Row],[Measure]],Table2[[#This Row],[Variant]])</f>
        <v>TrofferNewT2x4</v>
      </c>
      <c r="E375">
        <v>81</v>
      </c>
      <c r="F375" t="str">
        <f>CONCATENATE(Table2[[#This Row],[Measure &amp; Variant]],Table2[[#This Row],[Rated Power/Unit]])</f>
        <v>TrofferNewT2x481</v>
      </c>
      <c r="G375">
        <f>Table2[[#This Row],[Rated Power/Unit]]</f>
        <v>81</v>
      </c>
    </row>
    <row r="376" spans="2:7">
      <c r="B376" s="325" t="s">
        <v>240</v>
      </c>
      <c r="C376" s="325" t="s">
        <v>289</v>
      </c>
      <c r="D376" s="325" t="str">
        <f>CONCATENATE(Table2[[#This Row],[Measure]],Table2[[#This Row],[Variant]])</f>
        <v>TrofferNewT2x4</v>
      </c>
      <c r="E376">
        <v>82</v>
      </c>
      <c r="F376" t="str">
        <f>CONCATENATE(Table2[[#This Row],[Measure &amp; Variant]],Table2[[#This Row],[Rated Power/Unit]])</f>
        <v>TrofferNewT2x482</v>
      </c>
      <c r="G376">
        <f>Table2[[#This Row],[Rated Power/Unit]]</f>
        <v>82</v>
      </c>
    </row>
    <row r="377" spans="2:7">
      <c r="B377" s="325" t="s">
        <v>240</v>
      </c>
      <c r="C377" s="325" t="s">
        <v>289</v>
      </c>
      <c r="D377" s="325" t="str">
        <f>CONCATENATE(Table2[[#This Row],[Measure]],Table2[[#This Row],[Variant]])</f>
        <v>TrofferNewT2x4</v>
      </c>
      <c r="E377">
        <v>83</v>
      </c>
      <c r="F377" t="str">
        <f>CONCATENATE(Table2[[#This Row],[Measure &amp; Variant]],Table2[[#This Row],[Rated Power/Unit]])</f>
        <v>TrofferNewT2x483</v>
      </c>
      <c r="G377">
        <f>Table2[[#This Row],[Rated Power/Unit]]</f>
        <v>83</v>
      </c>
    </row>
    <row r="378" spans="2:7">
      <c r="B378" s="325" t="s">
        <v>240</v>
      </c>
      <c r="C378" s="325" t="s">
        <v>289</v>
      </c>
      <c r="D378" s="325" t="str">
        <f>CONCATENATE(Table2[[#This Row],[Measure]],Table2[[#This Row],[Variant]])</f>
        <v>TrofferNewT2x4</v>
      </c>
      <c r="E378">
        <v>84</v>
      </c>
      <c r="F378" t="str">
        <f>CONCATENATE(Table2[[#This Row],[Measure &amp; Variant]],Table2[[#This Row],[Rated Power/Unit]])</f>
        <v>TrofferNewT2x484</v>
      </c>
      <c r="G378">
        <f>Table2[[#This Row],[Rated Power/Unit]]</f>
        <v>84</v>
      </c>
    </row>
    <row r="379" spans="2:7">
      <c r="B379" s="325" t="s">
        <v>240</v>
      </c>
      <c r="C379" s="325" t="s">
        <v>289</v>
      </c>
      <c r="D379" s="325" t="str">
        <f>CONCATENATE(Table2[[#This Row],[Measure]],Table2[[#This Row],[Variant]])</f>
        <v>TrofferNewT2x4</v>
      </c>
      <c r="E379">
        <v>85</v>
      </c>
      <c r="F379" t="str">
        <f>CONCATENATE(Table2[[#This Row],[Measure &amp; Variant]],Table2[[#This Row],[Rated Power/Unit]])</f>
        <v>TrofferNewT2x485</v>
      </c>
      <c r="G379">
        <f>Table2[[#This Row],[Rated Power/Unit]]</f>
        <v>85</v>
      </c>
    </row>
    <row r="380" spans="2:7">
      <c r="B380" s="325" t="s">
        <v>240</v>
      </c>
      <c r="C380" s="325" t="s">
        <v>289</v>
      </c>
      <c r="D380" s="325" t="str">
        <f>CONCATENATE(Table2[[#This Row],[Measure]],Table2[[#This Row],[Variant]])</f>
        <v>TrofferNewT2x4</v>
      </c>
      <c r="E380">
        <v>86</v>
      </c>
      <c r="F380" t="str">
        <f>CONCATENATE(Table2[[#This Row],[Measure &amp; Variant]],Table2[[#This Row],[Rated Power/Unit]])</f>
        <v>TrofferNewT2x486</v>
      </c>
      <c r="G380">
        <f>Table2[[#This Row],[Rated Power/Unit]]</f>
        <v>86</v>
      </c>
    </row>
    <row r="381" spans="2:7">
      <c r="B381" s="325" t="s">
        <v>240</v>
      </c>
      <c r="C381" s="325" t="s">
        <v>289</v>
      </c>
      <c r="D381" s="325" t="str">
        <f>CONCATENATE(Table2[[#This Row],[Measure]],Table2[[#This Row],[Variant]])</f>
        <v>TrofferNewT2x4</v>
      </c>
      <c r="E381">
        <v>87</v>
      </c>
      <c r="F381" t="str">
        <f>CONCATENATE(Table2[[#This Row],[Measure &amp; Variant]],Table2[[#This Row],[Rated Power/Unit]])</f>
        <v>TrofferNewT2x487</v>
      </c>
      <c r="G381">
        <f>Table2[[#This Row],[Rated Power/Unit]]</f>
        <v>87</v>
      </c>
    </row>
    <row r="382" spans="2:7">
      <c r="B382" s="325" t="s">
        <v>240</v>
      </c>
      <c r="C382" s="325" t="s">
        <v>289</v>
      </c>
      <c r="D382" s="325" t="str">
        <f>CONCATENATE(Table2[[#This Row],[Measure]],Table2[[#This Row],[Variant]])</f>
        <v>TrofferNewT2x4</v>
      </c>
      <c r="E382">
        <v>88</v>
      </c>
      <c r="F382" t="str">
        <f>CONCATENATE(Table2[[#This Row],[Measure &amp; Variant]],Table2[[#This Row],[Rated Power/Unit]])</f>
        <v>TrofferNewT2x488</v>
      </c>
      <c r="G382">
        <f>Table2[[#This Row],[Rated Power/Unit]]</f>
        <v>88</v>
      </c>
    </row>
    <row r="383" spans="2:7">
      <c r="B383" s="325" t="s">
        <v>240</v>
      </c>
      <c r="C383" s="325" t="s">
        <v>289</v>
      </c>
      <c r="D383" s="325" t="str">
        <f>CONCATENATE(Table2[[#This Row],[Measure]],Table2[[#This Row],[Variant]])</f>
        <v>TrofferNewT2x4</v>
      </c>
      <c r="E383">
        <v>89</v>
      </c>
      <c r="F383" t="str">
        <f>CONCATENATE(Table2[[#This Row],[Measure &amp; Variant]],Table2[[#This Row],[Rated Power/Unit]])</f>
        <v>TrofferNewT2x489</v>
      </c>
      <c r="G383">
        <f>Table2[[#This Row],[Rated Power/Unit]]</f>
        <v>89</v>
      </c>
    </row>
    <row r="384" spans="2:7">
      <c r="B384" s="325" t="s">
        <v>240</v>
      </c>
      <c r="C384" s="325" t="s">
        <v>289</v>
      </c>
      <c r="D384" s="325" t="str">
        <f>CONCATENATE(Table2[[#This Row],[Measure]],Table2[[#This Row],[Variant]])</f>
        <v>TrofferNewT2x4</v>
      </c>
      <c r="E384">
        <v>90</v>
      </c>
      <c r="F384" t="str">
        <f>CONCATENATE(Table2[[#This Row],[Measure &amp; Variant]],Table2[[#This Row],[Rated Power/Unit]])</f>
        <v>TrofferNewT2x490</v>
      </c>
      <c r="G384">
        <f>Table2[[#This Row],[Rated Power/Unit]]</f>
        <v>90</v>
      </c>
    </row>
    <row r="385" spans="2:7">
      <c r="B385" s="325" t="s">
        <v>240</v>
      </c>
      <c r="C385" s="325" t="s">
        <v>289</v>
      </c>
      <c r="D385" s="325" t="str">
        <f>CONCATENATE(Table2[[#This Row],[Measure]],Table2[[#This Row],[Variant]])</f>
        <v>TrofferNewT2x4</v>
      </c>
      <c r="E385">
        <v>91</v>
      </c>
      <c r="F385" t="str">
        <f>CONCATENATE(Table2[[#This Row],[Measure &amp; Variant]],Table2[[#This Row],[Rated Power/Unit]])</f>
        <v>TrofferNewT2x491</v>
      </c>
      <c r="G385">
        <f>Table2[[#This Row],[Rated Power/Unit]]</f>
        <v>91</v>
      </c>
    </row>
    <row r="386" spans="2:7">
      <c r="B386" s="325" t="s">
        <v>240</v>
      </c>
      <c r="C386" s="325" t="s">
        <v>289</v>
      </c>
      <c r="D386" s="325" t="str">
        <f>CONCATENATE(Table2[[#This Row],[Measure]],Table2[[#This Row],[Variant]])</f>
        <v>TrofferNewT2x4</v>
      </c>
      <c r="E386">
        <v>92</v>
      </c>
      <c r="F386" t="str">
        <f>CONCATENATE(Table2[[#This Row],[Measure &amp; Variant]],Table2[[#This Row],[Rated Power/Unit]])</f>
        <v>TrofferNewT2x492</v>
      </c>
      <c r="G386">
        <f>Table2[[#This Row],[Rated Power/Unit]]</f>
        <v>92</v>
      </c>
    </row>
    <row r="387" spans="2:7">
      <c r="B387" s="325" t="s">
        <v>240</v>
      </c>
      <c r="C387" s="325" t="s">
        <v>289</v>
      </c>
      <c r="D387" s="325" t="str">
        <f>CONCATENATE(Table2[[#This Row],[Measure]],Table2[[#This Row],[Variant]])</f>
        <v>TrofferNewT2x4</v>
      </c>
      <c r="E387">
        <v>93</v>
      </c>
      <c r="F387" t="str">
        <f>CONCATENATE(Table2[[#This Row],[Measure &amp; Variant]],Table2[[#This Row],[Rated Power/Unit]])</f>
        <v>TrofferNewT2x493</v>
      </c>
      <c r="G387">
        <f>Table2[[#This Row],[Rated Power/Unit]]</f>
        <v>93</v>
      </c>
    </row>
    <row r="388" spans="2:7">
      <c r="B388" s="325" t="s">
        <v>240</v>
      </c>
      <c r="C388" s="325" t="s">
        <v>289</v>
      </c>
      <c r="D388" s="325" t="str">
        <f>CONCATENATE(Table2[[#This Row],[Measure]],Table2[[#This Row],[Variant]])</f>
        <v>TrofferNewT2x4</v>
      </c>
      <c r="E388">
        <v>94</v>
      </c>
      <c r="F388" t="str">
        <f>CONCATENATE(Table2[[#This Row],[Measure &amp; Variant]],Table2[[#This Row],[Rated Power/Unit]])</f>
        <v>TrofferNewT2x494</v>
      </c>
      <c r="G388">
        <f>Table2[[#This Row],[Rated Power/Unit]]</f>
        <v>94</v>
      </c>
    </row>
    <row r="389" spans="2:7">
      <c r="B389" s="325" t="s">
        <v>240</v>
      </c>
      <c r="C389" s="325" t="s">
        <v>289</v>
      </c>
      <c r="D389" s="325" t="str">
        <f>CONCATENATE(Table2[[#This Row],[Measure]],Table2[[#This Row],[Variant]])</f>
        <v>TrofferNewT2x4</v>
      </c>
      <c r="E389">
        <v>95</v>
      </c>
      <c r="F389" t="str">
        <f>CONCATENATE(Table2[[#This Row],[Measure &amp; Variant]],Table2[[#This Row],[Rated Power/Unit]])</f>
        <v>TrofferNewT2x495</v>
      </c>
      <c r="G389">
        <f>Table2[[#This Row],[Rated Power/Unit]]</f>
        <v>95</v>
      </c>
    </row>
    <row r="390" spans="2:7">
      <c r="B390" s="325" t="s">
        <v>240</v>
      </c>
      <c r="C390" s="325" t="s">
        <v>289</v>
      </c>
      <c r="D390" s="325" t="str">
        <f>CONCATENATE(Table2[[#This Row],[Measure]],Table2[[#This Row],[Variant]])</f>
        <v>TrofferNewT2x4</v>
      </c>
      <c r="E390">
        <v>96</v>
      </c>
      <c r="F390" t="str">
        <f>CONCATENATE(Table2[[#This Row],[Measure &amp; Variant]],Table2[[#This Row],[Rated Power/Unit]])</f>
        <v>TrofferNewT2x496</v>
      </c>
      <c r="G390">
        <f>Table2[[#This Row],[Rated Power/Unit]]</f>
        <v>96</v>
      </c>
    </row>
    <row r="391" spans="2:7">
      <c r="B391" s="325" t="s">
        <v>240</v>
      </c>
      <c r="C391" s="325" t="s">
        <v>289</v>
      </c>
      <c r="D391" s="325" t="str">
        <f>CONCATENATE(Table2[[#This Row],[Measure]],Table2[[#This Row],[Variant]])</f>
        <v>TrofferNewT2x4</v>
      </c>
      <c r="E391">
        <v>97</v>
      </c>
      <c r="F391" t="str">
        <f>CONCATENATE(Table2[[#This Row],[Measure &amp; Variant]],Table2[[#This Row],[Rated Power/Unit]])</f>
        <v>TrofferNewT2x497</v>
      </c>
      <c r="G391">
        <f>Table2[[#This Row],[Rated Power/Unit]]</f>
        <v>97</v>
      </c>
    </row>
    <row r="392" spans="2:7">
      <c r="B392" s="325" t="s">
        <v>240</v>
      </c>
      <c r="C392" s="325" t="s">
        <v>289</v>
      </c>
      <c r="D392" s="325" t="str">
        <f>CONCATENATE(Table2[[#This Row],[Measure]],Table2[[#This Row],[Variant]])</f>
        <v>TrofferNewT2x4</v>
      </c>
      <c r="E392">
        <v>98</v>
      </c>
      <c r="F392" t="str">
        <f>CONCATENATE(Table2[[#This Row],[Measure &amp; Variant]],Table2[[#This Row],[Rated Power/Unit]])</f>
        <v>TrofferNewT2x498</v>
      </c>
      <c r="G392">
        <f>Table2[[#This Row],[Rated Power/Unit]]</f>
        <v>98</v>
      </c>
    </row>
    <row r="393" spans="2:7">
      <c r="B393" s="325" t="s">
        <v>240</v>
      </c>
      <c r="C393" s="325" t="s">
        <v>289</v>
      </c>
      <c r="D393" s="325" t="str">
        <f>CONCATENATE(Table2[[#This Row],[Measure]],Table2[[#This Row],[Variant]])</f>
        <v>TrofferNewT2x4</v>
      </c>
      <c r="E393">
        <v>99</v>
      </c>
      <c r="F393" t="str">
        <f>CONCATENATE(Table2[[#This Row],[Measure &amp; Variant]],Table2[[#This Row],[Rated Power/Unit]])</f>
        <v>TrofferNewT2x499</v>
      </c>
      <c r="G393">
        <f>Table2[[#This Row],[Rated Power/Unit]]</f>
        <v>99</v>
      </c>
    </row>
    <row r="394" spans="2:7">
      <c r="B394" s="325" t="s">
        <v>240</v>
      </c>
      <c r="C394" s="325" t="s">
        <v>289</v>
      </c>
      <c r="D394" s="325" t="str">
        <f>CONCATENATE(Table2[[#This Row],[Measure]],Table2[[#This Row],[Variant]])</f>
        <v>TrofferNewT2x4</v>
      </c>
      <c r="E394">
        <v>100</v>
      </c>
      <c r="F394" t="str">
        <f>CONCATENATE(Table2[[#This Row],[Measure &amp; Variant]],Table2[[#This Row],[Rated Power/Unit]])</f>
        <v>TrofferNewT2x4100</v>
      </c>
      <c r="G394">
        <f>Table2[[#This Row],[Rated Power/Unit]]</f>
        <v>100</v>
      </c>
    </row>
    <row r="395" spans="2:7">
      <c r="B395" s="325" t="s">
        <v>240</v>
      </c>
      <c r="C395" s="325" t="s">
        <v>293</v>
      </c>
      <c r="D395" s="325" t="str">
        <f>CONCATENATE(Table2[[#This Row],[Measure]],Table2[[#This Row],[Variant]])</f>
        <v>TrofferNewT2x4controls</v>
      </c>
      <c r="E395">
        <v>15</v>
      </c>
      <c r="F395" t="str">
        <f>CONCATENATE(Table2[[#This Row],[Measure &amp; Variant]],Table2[[#This Row],[Rated Power/Unit]])</f>
        <v>TrofferNewT2x4controls15</v>
      </c>
      <c r="G395">
        <f>Table2[[#This Row],[Rated Power/Unit]]*0.5</f>
        <v>7.5</v>
      </c>
    </row>
    <row r="396" spans="2:7">
      <c r="B396" s="325" t="s">
        <v>240</v>
      </c>
      <c r="C396" s="325" t="s">
        <v>293</v>
      </c>
      <c r="D396" s="325" t="str">
        <f>CONCATENATE(Table2[[#This Row],[Measure]],Table2[[#This Row],[Variant]])</f>
        <v>TrofferNewT2x4controls</v>
      </c>
      <c r="E396">
        <v>16</v>
      </c>
      <c r="F396" t="str">
        <f>CONCATENATE(Table2[[#This Row],[Measure &amp; Variant]],Table2[[#This Row],[Rated Power/Unit]])</f>
        <v>TrofferNewT2x4controls16</v>
      </c>
      <c r="G396">
        <f>Table2[[#This Row],[Rated Power/Unit]]*0.5</f>
        <v>8</v>
      </c>
    </row>
    <row r="397" spans="2:7">
      <c r="B397" s="325" t="s">
        <v>240</v>
      </c>
      <c r="C397" s="325" t="s">
        <v>293</v>
      </c>
      <c r="D397" s="325" t="str">
        <f>CONCATENATE(Table2[[#This Row],[Measure]],Table2[[#This Row],[Variant]])</f>
        <v>TrofferNewT2x4controls</v>
      </c>
      <c r="E397">
        <v>17</v>
      </c>
      <c r="F397" t="str">
        <f>CONCATENATE(Table2[[#This Row],[Measure &amp; Variant]],Table2[[#This Row],[Rated Power/Unit]])</f>
        <v>TrofferNewT2x4controls17</v>
      </c>
      <c r="G397">
        <f>Table2[[#This Row],[Rated Power/Unit]]*0.5</f>
        <v>8.5</v>
      </c>
    </row>
    <row r="398" spans="2:7">
      <c r="B398" s="325" t="s">
        <v>240</v>
      </c>
      <c r="C398" s="325" t="s">
        <v>293</v>
      </c>
      <c r="D398" s="325" t="str">
        <f>CONCATENATE(Table2[[#This Row],[Measure]],Table2[[#This Row],[Variant]])</f>
        <v>TrofferNewT2x4controls</v>
      </c>
      <c r="E398">
        <v>18</v>
      </c>
      <c r="F398" t="str">
        <f>CONCATENATE(Table2[[#This Row],[Measure &amp; Variant]],Table2[[#This Row],[Rated Power/Unit]])</f>
        <v>TrofferNewT2x4controls18</v>
      </c>
      <c r="G398">
        <f>Table2[[#This Row],[Rated Power/Unit]]*0.5</f>
        <v>9</v>
      </c>
    </row>
    <row r="399" spans="2:7">
      <c r="B399" s="325" t="s">
        <v>240</v>
      </c>
      <c r="C399" s="325" t="s">
        <v>293</v>
      </c>
      <c r="D399" s="325" t="str">
        <f>CONCATENATE(Table2[[#This Row],[Measure]],Table2[[#This Row],[Variant]])</f>
        <v>TrofferNewT2x4controls</v>
      </c>
      <c r="E399">
        <v>19</v>
      </c>
      <c r="F399" t="str">
        <f>CONCATENATE(Table2[[#This Row],[Measure &amp; Variant]],Table2[[#This Row],[Rated Power/Unit]])</f>
        <v>TrofferNewT2x4controls19</v>
      </c>
      <c r="G399">
        <f>Table2[[#This Row],[Rated Power/Unit]]*0.5</f>
        <v>9.5</v>
      </c>
    </row>
    <row r="400" spans="2:7">
      <c r="B400" s="325" t="s">
        <v>240</v>
      </c>
      <c r="C400" s="325" t="s">
        <v>293</v>
      </c>
      <c r="D400" s="325" t="str">
        <f>CONCATENATE(Table2[[#This Row],[Measure]],Table2[[#This Row],[Variant]])</f>
        <v>TrofferNewT2x4controls</v>
      </c>
      <c r="E400">
        <v>20</v>
      </c>
      <c r="F400" t="str">
        <f>CONCATENATE(Table2[[#This Row],[Measure &amp; Variant]],Table2[[#This Row],[Rated Power/Unit]])</f>
        <v>TrofferNewT2x4controls20</v>
      </c>
      <c r="G400">
        <f>Table2[[#This Row],[Rated Power/Unit]]*0.5</f>
        <v>10</v>
      </c>
    </row>
    <row r="401" spans="2:7">
      <c r="B401" s="325" t="s">
        <v>240</v>
      </c>
      <c r="C401" s="325" t="s">
        <v>293</v>
      </c>
      <c r="D401" s="325" t="str">
        <f>CONCATENATE(Table2[[#This Row],[Measure]],Table2[[#This Row],[Variant]])</f>
        <v>TrofferNewT2x4controls</v>
      </c>
      <c r="E401">
        <v>21</v>
      </c>
      <c r="F401" t="str">
        <f>CONCATENATE(Table2[[#This Row],[Measure &amp; Variant]],Table2[[#This Row],[Rated Power/Unit]])</f>
        <v>TrofferNewT2x4controls21</v>
      </c>
      <c r="G401">
        <f>Table2[[#This Row],[Rated Power/Unit]]*0.5</f>
        <v>10.5</v>
      </c>
    </row>
    <row r="402" spans="2:7">
      <c r="B402" s="325" t="s">
        <v>240</v>
      </c>
      <c r="C402" s="325" t="s">
        <v>293</v>
      </c>
      <c r="D402" s="325" t="str">
        <f>CONCATENATE(Table2[[#This Row],[Measure]],Table2[[#This Row],[Variant]])</f>
        <v>TrofferNewT2x4controls</v>
      </c>
      <c r="E402">
        <v>22</v>
      </c>
      <c r="F402" t="str">
        <f>CONCATENATE(Table2[[#This Row],[Measure &amp; Variant]],Table2[[#This Row],[Rated Power/Unit]])</f>
        <v>TrofferNewT2x4controls22</v>
      </c>
      <c r="G402">
        <f>Table2[[#This Row],[Rated Power/Unit]]*0.5</f>
        <v>11</v>
      </c>
    </row>
    <row r="403" spans="2:7">
      <c r="B403" s="325" t="s">
        <v>240</v>
      </c>
      <c r="C403" s="325" t="s">
        <v>293</v>
      </c>
      <c r="D403" s="325" t="str">
        <f>CONCATENATE(Table2[[#This Row],[Measure]],Table2[[#This Row],[Variant]])</f>
        <v>TrofferNewT2x4controls</v>
      </c>
      <c r="E403">
        <v>23</v>
      </c>
      <c r="F403" t="str">
        <f>CONCATENATE(Table2[[#This Row],[Measure &amp; Variant]],Table2[[#This Row],[Rated Power/Unit]])</f>
        <v>TrofferNewT2x4controls23</v>
      </c>
      <c r="G403">
        <f>Table2[[#This Row],[Rated Power/Unit]]*0.5</f>
        <v>11.5</v>
      </c>
    </row>
    <row r="404" spans="2:7">
      <c r="B404" s="325" t="s">
        <v>240</v>
      </c>
      <c r="C404" s="325" t="s">
        <v>293</v>
      </c>
      <c r="D404" s="325" t="str">
        <f>CONCATENATE(Table2[[#This Row],[Measure]],Table2[[#This Row],[Variant]])</f>
        <v>TrofferNewT2x4controls</v>
      </c>
      <c r="E404">
        <v>24</v>
      </c>
      <c r="F404" t="str">
        <f>CONCATENATE(Table2[[#This Row],[Measure &amp; Variant]],Table2[[#This Row],[Rated Power/Unit]])</f>
        <v>TrofferNewT2x4controls24</v>
      </c>
      <c r="G404">
        <f>Table2[[#This Row],[Rated Power/Unit]]*0.5</f>
        <v>12</v>
      </c>
    </row>
    <row r="405" spans="2:7">
      <c r="B405" s="325" t="s">
        <v>240</v>
      </c>
      <c r="C405" s="325" t="s">
        <v>293</v>
      </c>
      <c r="D405" s="325" t="str">
        <f>CONCATENATE(Table2[[#This Row],[Measure]],Table2[[#This Row],[Variant]])</f>
        <v>TrofferNewT2x4controls</v>
      </c>
      <c r="E405">
        <v>25</v>
      </c>
      <c r="F405" t="str">
        <f>CONCATENATE(Table2[[#This Row],[Measure &amp; Variant]],Table2[[#This Row],[Rated Power/Unit]])</f>
        <v>TrofferNewT2x4controls25</v>
      </c>
      <c r="G405">
        <f>Table2[[#This Row],[Rated Power/Unit]]*0.5</f>
        <v>12.5</v>
      </c>
    </row>
    <row r="406" spans="2:7">
      <c r="B406" s="325" t="s">
        <v>240</v>
      </c>
      <c r="C406" s="325" t="s">
        <v>293</v>
      </c>
      <c r="D406" s="325" t="str">
        <f>CONCATENATE(Table2[[#This Row],[Measure]],Table2[[#This Row],[Variant]])</f>
        <v>TrofferNewT2x4controls</v>
      </c>
      <c r="E406">
        <v>26</v>
      </c>
      <c r="F406" t="str">
        <f>CONCATENATE(Table2[[#This Row],[Measure &amp; Variant]],Table2[[#This Row],[Rated Power/Unit]])</f>
        <v>TrofferNewT2x4controls26</v>
      </c>
      <c r="G406">
        <f>Table2[[#This Row],[Rated Power/Unit]]*0.5</f>
        <v>13</v>
      </c>
    </row>
    <row r="407" spans="2:7">
      <c r="B407" s="325" t="s">
        <v>240</v>
      </c>
      <c r="C407" s="325" t="s">
        <v>293</v>
      </c>
      <c r="D407" s="325" t="str">
        <f>CONCATENATE(Table2[[#This Row],[Measure]],Table2[[#This Row],[Variant]])</f>
        <v>TrofferNewT2x4controls</v>
      </c>
      <c r="E407">
        <v>27</v>
      </c>
      <c r="F407" t="str">
        <f>CONCATENATE(Table2[[#This Row],[Measure &amp; Variant]],Table2[[#This Row],[Rated Power/Unit]])</f>
        <v>TrofferNewT2x4controls27</v>
      </c>
      <c r="G407">
        <f>Table2[[#This Row],[Rated Power/Unit]]*0.5</f>
        <v>13.5</v>
      </c>
    </row>
    <row r="408" spans="2:7">
      <c r="B408" s="325" t="s">
        <v>240</v>
      </c>
      <c r="C408" s="325" t="s">
        <v>293</v>
      </c>
      <c r="D408" s="325" t="str">
        <f>CONCATENATE(Table2[[#This Row],[Measure]],Table2[[#This Row],[Variant]])</f>
        <v>TrofferNewT2x4controls</v>
      </c>
      <c r="E408">
        <v>28</v>
      </c>
      <c r="F408" t="str">
        <f>CONCATENATE(Table2[[#This Row],[Measure &amp; Variant]],Table2[[#This Row],[Rated Power/Unit]])</f>
        <v>TrofferNewT2x4controls28</v>
      </c>
      <c r="G408">
        <f>Table2[[#This Row],[Rated Power/Unit]]*0.5</f>
        <v>14</v>
      </c>
    </row>
    <row r="409" spans="2:7">
      <c r="B409" s="325" t="s">
        <v>240</v>
      </c>
      <c r="C409" s="325" t="s">
        <v>293</v>
      </c>
      <c r="D409" s="325" t="str">
        <f>CONCATENATE(Table2[[#This Row],[Measure]],Table2[[#This Row],[Variant]])</f>
        <v>TrofferNewT2x4controls</v>
      </c>
      <c r="E409">
        <v>29</v>
      </c>
      <c r="F409" t="str">
        <f>CONCATENATE(Table2[[#This Row],[Measure &amp; Variant]],Table2[[#This Row],[Rated Power/Unit]])</f>
        <v>TrofferNewT2x4controls29</v>
      </c>
      <c r="G409">
        <f>Table2[[#This Row],[Rated Power/Unit]]*0.5</f>
        <v>14.5</v>
      </c>
    </row>
    <row r="410" spans="2:7">
      <c r="B410" s="325" t="s">
        <v>240</v>
      </c>
      <c r="C410" s="325" t="s">
        <v>293</v>
      </c>
      <c r="D410" s="325" t="str">
        <f>CONCATENATE(Table2[[#This Row],[Measure]],Table2[[#This Row],[Variant]])</f>
        <v>TrofferNewT2x4controls</v>
      </c>
      <c r="E410">
        <v>30</v>
      </c>
      <c r="F410" t="str">
        <f>CONCATENATE(Table2[[#This Row],[Measure &amp; Variant]],Table2[[#This Row],[Rated Power/Unit]])</f>
        <v>TrofferNewT2x4controls30</v>
      </c>
      <c r="G410">
        <f>Table2[[#This Row],[Rated Power/Unit]]*0.5</f>
        <v>15</v>
      </c>
    </row>
    <row r="411" spans="2:7">
      <c r="B411" s="325" t="s">
        <v>240</v>
      </c>
      <c r="C411" s="325" t="s">
        <v>293</v>
      </c>
      <c r="D411" s="325" t="str">
        <f>CONCATENATE(Table2[[#This Row],[Measure]],Table2[[#This Row],[Variant]])</f>
        <v>TrofferNewT2x4controls</v>
      </c>
      <c r="E411">
        <v>31</v>
      </c>
      <c r="F411" t="str">
        <f>CONCATENATE(Table2[[#This Row],[Measure &amp; Variant]],Table2[[#This Row],[Rated Power/Unit]])</f>
        <v>TrofferNewT2x4controls31</v>
      </c>
      <c r="G411">
        <f>Table2[[#This Row],[Rated Power/Unit]]*0.5</f>
        <v>15.5</v>
      </c>
    </row>
    <row r="412" spans="2:7">
      <c r="B412" s="325" t="s">
        <v>240</v>
      </c>
      <c r="C412" s="325" t="s">
        <v>293</v>
      </c>
      <c r="D412" s="325" t="str">
        <f>CONCATENATE(Table2[[#This Row],[Measure]],Table2[[#This Row],[Variant]])</f>
        <v>TrofferNewT2x4controls</v>
      </c>
      <c r="E412">
        <v>32</v>
      </c>
      <c r="F412" t="str">
        <f>CONCATENATE(Table2[[#This Row],[Measure &amp; Variant]],Table2[[#This Row],[Rated Power/Unit]])</f>
        <v>TrofferNewT2x4controls32</v>
      </c>
      <c r="G412">
        <f>Table2[[#This Row],[Rated Power/Unit]]*0.5</f>
        <v>16</v>
      </c>
    </row>
    <row r="413" spans="2:7">
      <c r="B413" s="325" t="s">
        <v>240</v>
      </c>
      <c r="C413" s="325" t="s">
        <v>293</v>
      </c>
      <c r="D413" s="325" t="str">
        <f>CONCATENATE(Table2[[#This Row],[Measure]],Table2[[#This Row],[Variant]])</f>
        <v>TrofferNewT2x4controls</v>
      </c>
      <c r="E413">
        <v>33</v>
      </c>
      <c r="F413" t="str">
        <f>CONCATENATE(Table2[[#This Row],[Measure &amp; Variant]],Table2[[#This Row],[Rated Power/Unit]])</f>
        <v>TrofferNewT2x4controls33</v>
      </c>
      <c r="G413">
        <f>Table2[[#This Row],[Rated Power/Unit]]*0.5</f>
        <v>16.5</v>
      </c>
    </row>
    <row r="414" spans="2:7">
      <c r="B414" s="325" t="s">
        <v>240</v>
      </c>
      <c r="C414" s="325" t="s">
        <v>293</v>
      </c>
      <c r="D414" s="325" t="str">
        <f>CONCATENATE(Table2[[#This Row],[Measure]],Table2[[#This Row],[Variant]])</f>
        <v>TrofferNewT2x4controls</v>
      </c>
      <c r="E414">
        <v>34</v>
      </c>
      <c r="F414" t="str">
        <f>CONCATENATE(Table2[[#This Row],[Measure &amp; Variant]],Table2[[#This Row],[Rated Power/Unit]])</f>
        <v>TrofferNewT2x4controls34</v>
      </c>
      <c r="G414">
        <f>Table2[[#This Row],[Rated Power/Unit]]*0.5</f>
        <v>17</v>
      </c>
    </row>
    <row r="415" spans="2:7">
      <c r="B415" s="325" t="s">
        <v>240</v>
      </c>
      <c r="C415" s="325" t="s">
        <v>293</v>
      </c>
      <c r="D415" s="325" t="str">
        <f>CONCATENATE(Table2[[#This Row],[Measure]],Table2[[#This Row],[Variant]])</f>
        <v>TrofferNewT2x4controls</v>
      </c>
      <c r="E415">
        <v>35</v>
      </c>
      <c r="F415" t="str">
        <f>CONCATENATE(Table2[[#This Row],[Measure &amp; Variant]],Table2[[#This Row],[Rated Power/Unit]])</f>
        <v>TrofferNewT2x4controls35</v>
      </c>
      <c r="G415">
        <f>Table2[[#This Row],[Rated Power/Unit]]*0.5</f>
        <v>17.5</v>
      </c>
    </row>
    <row r="416" spans="2:7">
      <c r="B416" s="325" t="s">
        <v>240</v>
      </c>
      <c r="C416" s="325" t="s">
        <v>293</v>
      </c>
      <c r="D416" s="325" t="str">
        <f>CONCATENATE(Table2[[#This Row],[Measure]],Table2[[#This Row],[Variant]])</f>
        <v>TrofferNewT2x4controls</v>
      </c>
      <c r="E416">
        <v>36</v>
      </c>
      <c r="F416" t="str">
        <f>CONCATENATE(Table2[[#This Row],[Measure &amp; Variant]],Table2[[#This Row],[Rated Power/Unit]])</f>
        <v>TrofferNewT2x4controls36</v>
      </c>
      <c r="G416">
        <f>Table2[[#This Row],[Rated Power/Unit]]*0.5</f>
        <v>18</v>
      </c>
    </row>
    <row r="417" spans="2:7">
      <c r="B417" s="325" t="s">
        <v>240</v>
      </c>
      <c r="C417" s="325" t="s">
        <v>293</v>
      </c>
      <c r="D417" s="325" t="str">
        <f>CONCATENATE(Table2[[#This Row],[Measure]],Table2[[#This Row],[Variant]])</f>
        <v>TrofferNewT2x4controls</v>
      </c>
      <c r="E417">
        <v>37</v>
      </c>
      <c r="F417" t="str">
        <f>CONCATENATE(Table2[[#This Row],[Measure &amp; Variant]],Table2[[#This Row],[Rated Power/Unit]])</f>
        <v>TrofferNewT2x4controls37</v>
      </c>
      <c r="G417">
        <f>Table2[[#This Row],[Rated Power/Unit]]*0.5</f>
        <v>18.5</v>
      </c>
    </row>
    <row r="418" spans="2:7">
      <c r="B418" s="325" t="s">
        <v>240</v>
      </c>
      <c r="C418" s="325" t="s">
        <v>293</v>
      </c>
      <c r="D418" s="325" t="str">
        <f>CONCATENATE(Table2[[#This Row],[Measure]],Table2[[#This Row],[Variant]])</f>
        <v>TrofferNewT2x4controls</v>
      </c>
      <c r="E418">
        <v>38</v>
      </c>
      <c r="F418" t="str">
        <f>CONCATENATE(Table2[[#This Row],[Measure &amp; Variant]],Table2[[#This Row],[Rated Power/Unit]])</f>
        <v>TrofferNewT2x4controls38</v>
      </c>
      <c r="G418">
        <f>Table2[[#This Row],[Rated Power/Unit]]*0.5</f>
        <v>19</v>
      </c>
    </row>
    <row r="419" spans="2:7">
      <c r="B419" s="325" t="s">
        <v>240</v>
      </c>
      <c r="C419" s="325" t="s">
        <v>293</v>
      </c>
      <c r="D419" s="325" t="str">
        <f>CONCATENATE(Table2[[#This Row],[Measure]],Table2[[#This Row],[Variant]])</f>
        <v>TrofferNewT2x4controls</v>
      </c>
      <c r="E419">
        <v>39</v>
      </c>
      <c r="F419" t="str">
        <f>CONCATENATE(Table2[[#This Row],[Measure &amp; Variant]],Table2[[#This Row],[Rated Power/Unit]])</f>
        <v>TrofferNewT2x4controls39</v>
      </c>
      <c r="G419">
        <f>Table2[[#This Row],[Rated Power/Unit]]*0.5</f>
        <v>19.5</v>
      </c>
    </row>
    <row r="420" spans="2:7">
      <c r="B420" s="325" t="s">
        <v>240</v>
      </c>
      <c r="C420" s="325" t="s">
        <v>293</v>
      </c>
      <c r="D420" s="325" t="str">
        <f>CONCATENATE(Table2[[#This Row],[Measure]],Table2[[#This Row],[Variant]])</f>
        <v>TrofferNewT2x4controls</v>
      </c>
      <c r="E420">
        <v>40</v>
      </c>
      <c r="F420" t="str">
        <f>CONCATENATE(Table2[[#This Row],[Measure &amp; Variant]],Table2[[#This Row],[Rated Power/Unit]])</f>
        <v>TrofferNewT2x4controls40</v>
      </c>
      <c r="G420">
        <f>Table2[[#This Row],[Rated Power/Unit]]*0.5</f>
        <v>20</v>
      </c>
    </row>
    <row r="421" spans="2:7">
      <c r="B421" s="325" t="s">
        <v>240</v>
      </c>
      <c r="C421" s="325" t="s">
        <v>293</v>
      </c>
      <c r="D421" s="325" t="str">
        <f>CONCATENATE(Table2[[#This Row],[Measure]],Table2[[#This Row],[Variant]])</f>
        <v>TrofferNewT2x4controls</v>
      </c>
      <c r="E421">
        <v>41</v>
      </c>
      <c r="F421" t="str">
        <f>CONCATENATE(Table2[[#This Row],[Measure &amp; Variant]],Table2[[#This Row],[Rated Power/Unit]])</f>
        <v>TrofferNewT2x4controls41</v>
      </c>
      <c r="G421">
        <f>Table2[[#This Row],[Rated Power/Unit]]*0.5</f>
        <v>20.5</v>
      </c>
    </row>
    <row r="422" spans="2:7">
      <c r="B422" s="325" t="s">
        <v>240</v>
      </c>
      <c r="C422" s="325" t="s">
        <v>293</v>
      </c>
      <c r="D422" s="325" t="str">
        <f>CONCATENATE(Table2[[#This Row],[Measure]],Table2[[#This Row],[Variant]])</f>
        <v>TrofferNewT2x4controls</v>
      </c>
      <c r="E422">
        <v>42</v>
      </c>
      <c r="F422" t="str">
        <f>CONCATENATE(Table2[[#This Row],[Measure &amp; Variant]],Table2[[#This Row],[Rated Power/Unit]])</f>
        <v>TrofferNewT2x4controls42</v>
      </c>
      <c r="G422">
        <f>Table2[[#This Row],[Rated Power/Unit]]*0.5</f>
        <v>21</v>
      </c>
    </row>
    <row r="423" spans="2:7">
      <c r="B423" s="325" t="s">
        <v>240</v>
      </c>
      <c r="C423" s="325" t="s">
        <v>293</v>
      </c>
      <c r="D423" s="325" t="str">
        <f>CONCATENATE(Table2[[#This Row],[Measure]],Table2[[#This Row],[Variant]])</f>
        <v>TrofferNewT2x4controls</v>
      </c>
      <c r="E423">
        <v>43</v>
      </c>
      <c r="F423" t="str">
        <f>CONCATENATE(Table2[[#This Row],[Measure &amp; Variant]],Table2[[#This Row],[Rated Power/Unit]])</f>
        <v>TrofferNewT2x4controls43</v>
      </c>
      <c r="G423">
        <f>Table2[[#This Row],[Rated Power/Unit]]*0.5</f>
        <v>21.5</v>
      </c>
    </row>
    <row r="424" spans="2:7">
      <c r="B424" s="325" t="s">
        <v>240</v>
      </c>
      <c r="C424" s="325" t="s">
        <v>293</v>
      </c>
      <c r="D424" s="325" t="str">
        <f>CONCATENATE(Table2[[#This Row],[Measure]],Table2[[#This Row],[Variant]])</f>
        <v>TrofferNewT2x4controls</v>
      </c>
      <c r="E424">
        <v>44</v>
      </c>
      <c r="F424" t="str">
        <f>CONCATENATE(Table2[[#This Row],[Measure &amp; Variant]],Table2[[#This Row],[Rated Power/Unit]])</f>
        <v>TrofferNewT2x4controls44</v>
      </c>
      <c r="G424">
        <f>Table2[[#This Row],[Rated Power/Unit]]*0.5</f>
        <v>22</v>
      </c>
    </row>
    <row r="425" spans="2:7">
      <c r="B425" s="325" t="s">
        <v>240</v>
      </c>
      <c r="C425" s="325" t="s">
        <v>293</v>
      </c>
      <c r="D425" s="325" t="str">
        <f>CONCATENATE(Table2[[#This Row],[Measure]],Table2[[#This Row],[Variant]])</f>
        <v>TrofferNewT2x4controls</v>
      </c>
      <c r="E425">
        <v>45</v>
      </c>
      <c r="F425" t="str">
        <f>CONCATENATE(Table2[[#This Row],[Measure &amp; Variant]],Table2[[#This Row],[Rated Power/Unit]])</f>
        <v>TrofferNewT2x4controls45</v>
      </c>
      <c r="G425">
        <f>Table2[[#This Row],[Rated Power/Unit]]*0.5</f>
        <v>22.5</v>
      </c>
    </row>
    <row r="426" spans="2:7">
      <c r="B426" s="325" t="s">
        <v>240</v>
      </c>
      <c r="C426" s="325" t="s">
        <v>293</v>
      </c>
      <c r="D426" s="325" t="str">
        <f>CONCATENATE(Table2[[#This Row],[Measure]],Table2[[#This Row],[Variant]])</f>
        <v>TrofferNewT2x4controls</v>
      </c>
      <c r="E426">
        <v>46</v>
      </c>
      <c r="F426" t="str">
        <f>CONCATENATE(Table2[[#This Row],[Measure &amp; Variant]],Table2[[#This Row],[Rated Power/Unit]])</f>
        <v>TrofferNewT2x4controls46</v>
      </c>
      <c r="G426">
        <f>Table2[[#This Row],[Rated Power/Unit]]*0.5</f>
        <v>23</v>
      </c>
    </row>
    <row r="427" spans="2:7">
      <c r="B427" s="325" t="s">
        <v>240</v>
      </c>
      <c r="C427" s="325" t="s">
        <v>293</v>
      </c>
      <c r="D427" s="325" t="str">
        <f>CONCATENATE(Table2[[#This Row],[Measure]],Table2[[#This Row],[Variant]])</f>
        <v>TrofferNewT2x4controls</v>
      </c>
      <c r="E427">
        <v>47</v>
      </c>
      <c r="F427" t="str">
        <f>CONCATENATE(Table2[[#This Row],[Measure &amp; Variant]],Table2[[#This Row],[Rated Power/Unit]])</f>
        <v>TrofferNewT2x4controls47</v>
      </c>
      <c r="G427">
        <f>Table2[[#This Row],[Rated Power/Unit]]*0.5</f>
        <v>23.5</v>
      </c>
    </row>
    <row r="428" spans="2:7">
      <c r="B428" s="325" t="s">
        <v>240</v>
      </c>
      <c r="C428" s="325" t="s">
        <v>293</v>
      </c>
      <c r="D428" s="325" t="str">
        <f>CONCATENATE(Table2[[#This Row],[Measure]],Table2[[#This Row],[Variant]])</f>
        <v>TrofferNewT2x4controls</v>
      </c>
      <c r="E428">
        <v>48</v>
      </c>
      <c r="F428" t="str">
        <f>CONCATENATE(Table2[[#This Row],[Measure &amp; Variant]],Table2[[#This Row],[Rated Power/Unit]])</f>
        <v>TrofferNewT2x4controls48</v>
      </c>
      <c r="G428">
        <f>Table2[[#This Row],[Rated Power/Unit]]*0.5</f>
        <v>24</v>
      </c>
    </row>
    <row r="429" spans="2:7">
      <c r="B429" s="325" t="s">
        <v>240</v>
      </c>
      <c r="C429" s="325" t="s">
        <v>293</v>
      </c>
      <c r="D429" s="325" t="str">
        <f>CONCATENATE(Table2[[#This Row],[Measure]],Table2[[#This Row],[Variant]])</f>
        <v>TrofferNewT2x4controls</v>
      </c>
      <c r="E429">
        <v>49</v>
      </c>
      <c r="F429" t="str">
        <f>CONCATENATE(Table2[[#This Row],[Measure &amp; Variant]],Table2[[#This Row],[Rated Power/Unit]])</f>
        <v>TrofferNewT2x4controls49</v>
      </c>
      <c r="G429">
        <f>Table2[[#This Row],[Rated Power/Unit]]*0.5</f>
        <v>24.5</v>
      </c>
    </row>
    <row r="430" spans="2:7">
      <c r="B430" s="325" t="s">
        <v>240</v>
      </c>
      <c r="C430" s="325" t="s">
        <v>293</v>
      </c>
      <c r="D430" s="325" t="str">
        <f>CONCATENATE(Table2[[#This Row],[Measure]],Table2[[#This Row],[Variant]])</f>
        <v>TrofferNewT2x4controls</v>
      </c>
      <c r="E430">
        <v>50</v>
      </c>
      <c r="F430" t="str">
        <f>CONCATENATE(Table2[[#This Row],[Measure &amp; Variant]],Table2[[#This Row],[Rated Power/Unit]])</f>
        <v>TrofferNewT2x4controls50</v>
      </c>
      <c r="G430">
        <f>Table2[[#This Row],[Rated Power/Unit]]*0.5</f>
        <v>25</v>
      </c>
    </row>
    <row r="431" spans="2:7">
      <c r="B431" s="325" t="s">
        <v>240</v>
      </c>
      <c r="C431" s="325" t="s">
        <v>293</v>
      </c>
      <c r="D431" s="325" t="str">
        <f>CONCATENATE(Table2[[#This Row],[Measure]],Table2[[#This Row],[Variant]])</f>
        <v>TrofferNewT2x4controls</v>
      </c>
      <c r="E431">
        <v>51</v>
      </c>
      <c r="F431" t="str">
        <f>CONCATENATE(Table2[[#This Row],[Measure &amp; Variant]],Table2[[#This Row],[Rated Power/Unit]])</f>
        <v>TrofferNewT2x4controls51</v>
      </c>
      <c r="G431">
        <f>Table2[[#This Row],[Rated Power/Unit]]*0.5</f>
        <v>25.5</v>
      </c>
    </row>
    <row r="432" spans="2:7">
      <c r="B432" s="325" t="s">
        <v>240</v>
      </c>
      <c r="C432" s="325" t="s">
        <v>293</v>
      </c>
      <c r="D432" s="325" t="str">
        <f>CONCATENATE(Table2[[#This Row],[Measure]],Table2[[#This Row],[Variant]])</f>
        <v>TrofferNewT2x4controls</v>
      </c>
      <c r="E432">
        <v>52</v>
      </c>
      <c r="F432" t="str">
        <f>CONCATENATE(Table2[[#This Row],[Measure &amp; Variant]],Table2[[#This Row],[Rated Power/Unit]])</f>
        <v>TrofferNewT2x4controls52</v>
      </c>
      <c r="G432">
        <f>Table2[[#This Row],[Rated Power/Unit]]*0.5</f>
        <v>26</v>
      </c>
    </row>
    <row r="433" spans="2:7">
      <c r="B433" s="325" t="s">
        <v>240</v>
      </c>
      <c r="C433" s="325" t="s">
        <v>293</v>
      </c>
      <c r="D433" s="325" t="str">
        <f>CONCATENATE(Table2[[#This Row],[Measure]],Table2[[#This Row],[Variant]])</f>
        <v>TrofferNewT2x4controls</v>
      </c>
      <c r="E433">
        <v>53</v>
      </c>
      <c r="F433" t="str">
        <f>CONCATENATE(Table2[[#This Row],[Measure &amp; Variant]],Table2[[#This Row],[Rated Power/Unit]])</f>
        <v>TrofferNewT2x4controls53</v>
      </c>
      <c r="G433">
        <f>Table2[[#This Row],[Rated Power/Unit]]*0.5</f>
        <v>26.5</v>
      </c>
    </row>
    <row r="434" spans="2:7">
      <c r="B434" s="325" t="s">
        <v>240</v>
      </c>
      <c r="C434" s="325" t="s">
        <v>293</v>
      </c>
      <c r="D434" s="325" t="str">
        <f>CONCATENATE(Table2[[#This Row],[Measure]],Table2[[#This Row],[Variant]])</f>
        <v>TrofferNewT2x4controls</v>
      </c>
      <c r="E434">
        <v>54</v>
      </c>
      <c r="F434" t="str">
        <f>CONCATENATE(Table2[[#This Row],[Measure &amp; Variant]],Table2[[#This Row],[Rated Power/Unit]])</f>
        <v>TrofferNewT2x4controls54</v>
      </c>
      <c r="G434">
        <f>Table2[[#This Row],[Rated Power/Unit]]*0.5</f>
        <v>27</v>
      </c>
    </row>
    <row r="435" spans="2:7">
      <c r="B435" s="325" t="s">
        <v>240</v>
      </c>
      <c r="C435" s="325" t="s">
        <v>293</v>
      </c>
      <c r="D435" s="325" t="str">
        <f>CONCATENATE(Table2[[#This Row],[Measure]],Table2[[#This Row],[Variant]])</f>
        <v>TrofferNewT2x4controls</v>
      </c>
      <c r="E435">
        <v>55</v>
      </c>
      <c r="F435" t="str">
        <f>CONCATENATE(Table2[[#This Row],[Measure &amp; Variant]],Table2[[#This Row],[Rated Power/Unit]])</f>
        <v>TrofferNewT2x4controls55</v>
      </c>
      <c r="G435">
        <f>Table2[[#This Row],[Rated Power/Unit]]*0.5</f>
        <v>27.5</v>
      </c>
    </row>
    <row r="436" spans="2:7">
      <c r="B436" s="325" t="s">
        <v>240</v>
      </c>
      <c r="C436" s="325" t="s">
        <v>293</v>
      </c>
      <c r="D436" s="325" t="str">
        <f>CONCATENATE(Table2[[#This Row],[Measure]],Table2[[#This Row],[Variant]])</f>
        <v>TrofferNewT2x4controls</v>
      </c>
      <c r="E436">
        <v>56</v>
      </c>
      <c r="F436" t="str">
        <f>CONCATENATE(Table2[[#This Row],[Measure &amp; Variant]],Table2[[#This Row],[Rated Power/Unit]])</f>
        <v>TrofferNewT2x4controls56</v>
      </c>
      <c r="G436">
        <f>Table2[[#This Row],[Rated Power/Unit]]*0.5</f>
        <v>28</v>
      </c>
    </row>
    <row r="437" spans="2:7">
      <c r="B437" s="325" t="s">
        <v>240</v>
      </c>
      <c r="C437" s="325" t="s">
        <v>293</v>
      </c>
      <c r="D437" s="325" t="str">
        <f>CONCATENATE(Table2[[#This Row],[Measure]],Table2[[#This Row],[Variant]])</f>
        <v>TrofferNewT2x4controls</v>
      </c>
      <c r="E437">
        <v>57</v>
      </c>
      <c r="F437" t="str">
        <f>CONCATENATE(Table2[[#This Row],[Measure &amp; Variant]],Table2[[#This Row],[Rated Power/Unit]])</f>
        <v>TrofferNewT2x4controls57</v>
      </c>
      <c r="G437">
        <f>Table2[[#This Row],[Rated Power/Unit]]*0.5</f>
        <v>28.5</v>
      </c>
    </row>
    <row r="438" spans="2:7">
      <c r="B438" s="325" t="s">
        <v>240</v>
      </c>
      <c r="C438" s="325" t="s">
        <v>293</v>
      </c>
      <c r="D438" s="325" t="str">
        <f>CONCATENATE(Table2[[#This Row],[Measure]],Table2[[#This Row],[Variant]])</f>
        <v>TrofferNewT2x4controls</v>
      </c>
      <c r="E438">
        <v>58</v>
      </c>
      <c r="F438" t="str">
        <f>CONCATENATE(Table2[[#This Row],[Measure &amp; Variant]],Table2[[#This Row],[Rated Power/Unit]])</f>
        <v>TrofferNewT2x4controls58</v>
      </c>
      <c r="G438">
        <f>Table2[[#This Row],[Rated Power/Unit]]*0.5</f>
        <v>29</v>
      </c>
    </row>
    <row r="439" spans="2:7">
      <c r="B439" s="325" t="s">
        <v>240</v>
      </c>
      <c r="C439" s="325" t="s">
        <v>293</v>
      </c>
      <c r="D439" s="325" t="str">
        <f>CONCATENATE(Table2[[#This Row],[Measure]],Table2[[#This Row],[Variant]])</f>
        <v>TrofferNewT2x4controls</v>
      </c>
      <c r="E439">
        <v>59</v>
      </c>
      <c r="F439" t="str">
        <f>CONCATENATE(Table2[[#This Row],[Measure &amp; Variant]],Table2[[#This Row],[Rated Power/Unit]])</f>
        <v>TrofferNewT2x4controls59</v>
      </c>
      <c r="G439">
        <f>Table2[[#This Row],[Rated Power/Unit]]*0.5</f>
        <v>29.5</v>
      </c>
    </row>
    <row r="440" spans="2:7">
      <c r="B440" s="325" t="s">
        <v>240</v>
      </c>
      <c r="C440" s="325" t="s">
        <v>293</v>
      </c>
      <c r="D440" s="325" t="str">
        <f>CONCATENATE(Table2[[#This Row],[Measure]],Table2[[#This Row],[Variant]])</f>
        <v>TrofferNewT2x4controls</v>
      </c>
      <c r="E440">
        <v>60</v>
      </c>
      <c r="F440" t="str">
        <f>CONCATENATE(Table2[[#This Row],[Measure &amp; Variant]],Table2[[#This Row],[Rated Power/Unit]])</f>
        <v>TrofferNewT2x4controls60</v>
      </c>
      <c r="G440">
        <f>Table2[[#This Row],[Rated Power/Unit]]*0.5</f>
        <v>30</v>
      </c>
    </row>
    <row r="441" spans="2:7">
      <c r="B441" s="325" t="s">
        <v>240</v>
      </c>
      <c r="C441" s="325" t="s">
        <v>293</v>
      </c>
      <c r="D441" s="325" t="str">
        <f>CONCATENATE(Table2[[#This Row],[Measure]],Table2[[#This Row],[Variant]])</f>
        <v>TrofferNewT2x4controls</v>
      </c>
      <c r="E441">
        <v>61</v>
      </c>
      <c r="F441" t="str">
        <f>CONCATENATE(Table2[[#This Row],[Measure &amp; Variant]],Table2[[#This Row],[Rated Power/Unit]])</f>
        <v>TrofferNewT2x4controls61</v>
      </c>
      <c r="G441">
        <f>Table2[[#This Row],[Rated Power/Unit]]*0.5</f>
        <v>30.5</v>
      </c>
    </row>
    <row r="442" spans="2:7">
      <c r="B442" s="325" t="s">
        <v>240</v>
      </c>
      <c r="C442" s="325" t="s">
        <v>293</v>
      </c>
      <c r="D442" s="325" t="str">
        <f>CONCATENATE(Table2[[#This Row],[Measure]],Table2[[#This Row],[Variant]])</f>
        <v>TrofferNewT2x4controls</v>
      </c>
      <c r="E442">
        <v>62</v>
      </c>
      <c r="F442" t="str">
        <f>CONCATENATE(Table2[[#This Row],[Measure &amp; Variant]],Table2[[#This Row],[Rated Power/Unit]])</f>
        <v>TrofferNewT2x4controls62</v>
      </c>
      <c r="G442">
        <f>Table2[[#This Row],[Rated Power/Unit]]*0.5</f>
        <v>31</v>
      </c>
    </row>
    <row r="443" spans="2:7">
      <c r="B443" s="325" t="s">
        <v>240</v>
      </c>
      <c r="C443" s="325" t="s">
        <v>293</v>
      </c>
      <c r="D443" s="325" t="str">
        <f>CONCATENATE(Table2[[#This Row],[Measure]],Table2[[#This Row],[Variant]])</f>
        <v>TrofferNewT2x4controls</v>
      </c>
      <c r="E443">
        <v>63</v>
      </c>
      <c r="F443" t="str">
        <f>CONCATENATE(Table2[[#This Row],[Measure &amp; Variant]],Table2[[#This Row],[Rated Power/Unit]])</f>
        <v>TrofferNewT2x4controls63</v>
      </c>
      <c r="G443">
        <f>Table2[[#This Row],[Rated Power/Unit]]*0.5</f>
        <v>31.5</v>
      </c>
    </row>
    <row r="444" spans="2:7">
      <c r="B444" s="325" t="s">
        <v>240</v>
      </c>
      <c r="C444" s="325" t="s">
        <v>293</v>
      </c>
      <c r="D444" s="325" t="str">
        <f>CONCATENATE(Table2[[#This Row],[Measure]],Table2[[#This Row],[Variant]])</f>
        <v>TrofferNewT2x4controls</v>
      </c>
      <c r="E444">
        <v>64</v>
      </c>
      <c r="F444" t="str">
        <f>CONCATENATE(Table2[[#This Row],[Measure &amp; Variant]],Table2[[#This Row],[Rated Power/Unit]])</f>
        <v>TrofferNewT2x4controls64</v>
      </c>
      <c r="G444">
        <f>Table2[[#This Row],[Rated Power/Unit]]*0.5</f>
        <v>32</v>
      </c>
    </row>
    <row r="445" spans="2:7">
      <c r="B445" s="325" t="s">
        <v>240</v>
      </c>
      <c r="C445" s="325" t="s">
        <v>293</v>
      </c>
      <c r="D445" s="325" t="str">
        <f>CONCATENATE(Table2[[#This Row],[Measure]],Table2[[#This Row],[Variant]])</f>
        <v>TrofferNewT2x4controls</v>
      </c>
      <c r="E445">
        <v>65</v>
      </c>
      <c r="F445" t="str">
        <f>CONCATENATE(Table2[[#This Row],[Measure &amp; Variant]],Table2[[#This Row],[Rated Power/Unit]])</f>
        <v>TrofferNewT2x4controls65</v>
      </c>
      <c r="G445">
        <f>Table2[[#This Row],[Rated Power/Unit]]*0.5</f>
        <v>32.5</v>
      </c>
    </row>
    <row r="446" spans="2:7">
      <c r="B446" s="325" t="s">
        <v>240</v>
      </c>
      <c r="C446" s="325" t="s">
        <v>293</v>
      </c>
      <c r="D446" s="325" t="str">
        <f>CONCATENATE(Table2[[#This Row],[Measure]],Table2[[#This Row],[Variant]])</f>
        <v>TrofferNewT2x4controls</v>
      </c>
      <c r="E446">
        <v>66</v>
      </c>
      <c r="F446" t="str">
        <f>CONCATENATE(Table2[[#This Row],[Measure &amp; Variant]],Table2[[#This Row],[Rated Power/Unit]])</f>
        <v>TrofferNewT2x4controls66</v>
      </c>
      <c r="G446">
        <f>Table2[[#This Row],[Rated Power/Unit]]*0.5</f>
        <v>33</v>
      </c>
    </row>
    <row r="447" spans="2:7">
      <c r="B447" s="325" t="s">
        <v>240</v>
      </c>
      <c r="C447" s="325" t="s">
        <v>293</v>
      </c>
      <c r="D447" s="325" t="str">
        <f>CONCATENATE(Table2[[#This Row],[Measure]],Table2[[#This Row],[Variant]])</f>
        <v>TrofferNewT2x4controls</v>
      </c>
      <c r="E447">
        <v>67</v>
      </c>
      <c r="F447" t="str">
        <f>CONCATENATE(Table2[[#This Row],[Measure &amp; Variant]],Table2[[#This Row],[Rated Power/Unit]])</f>
        <v>TrofferNewT2x4controls67</v>
      </c>
      <c r="G447">
        <f>Table2[[#This Row],[Rated Power/Unit]]*0.5</f>
        <v>33.5</v>
      </c>
    </row>
    <row r="448" spans="2:7">
      <c r="B448" s="325" t="s">
        <v>240</v>
      </c>
      <c r="C448" s="325" t="s">
        <v>293</v>
      </c>
      <c r="D448" s="325" t="str">
        <f>CONCATENATE(Table2[[#This Row],[Measure]],Table2[[#This Row],[Variant]])</f>
        <v>TrofferNewT2x4controls</v>
      </c>
      <c r="E448">
        <v>68</v>
      </c>
      <c r="F448" t="str">
        <f>CONCATENATE(Table2[[#This Row],[Measure &amp; Variant]],Table2[[#This Row],[Rated Power/Unit]])</f>
        <v>TrofferNewT2x4controls68</v>
      </c>
      <c r="G448">
        <f>Table2[[#This Row],[Rated Power/Unit]]*0.5</f>
        <v>34</v>
      </c>
    </row>
    <row r="449" spans="2:7">
      <c r="B449" s="325" t="s">
        <v>240</v>
      </c>
      <c r="C449" s="325" t="s">
        <v>293</v>
      </c>
      <c r="D449" s="325" t="str">
        <f>CONCATENATE(Table2[[#This Row],[Measure]],Table2[[#This Row],[Variant]])</f>
        <v>TrofferNewT2x4controls</v>
      </c>
      <c r="E449">
        <v>69</v>
      </c>
      <c r="F449" t="str">
        <f>CONCATENATE(Table2[[#This Row],[Measure &amp; Variant]],Table2[[#This Row],[Rated Power/Unit]])</f>
        <v>TrofferNewT2x4controls69</v>
      </c>
      <c r="G449">
        <f>Table2[[#This Row],[Rated Power/Unit]]*0.5</f>
        <v>34.5</v>
      </c>
    </row>
    <row r="450" spans="2:7">
      <c r="B450" s="325" t="s">
        <v>240</v>
      </c>
      <c r="C450" s="325" t="s">
        <v>293</v>
      </c>
      <c r="D450" s="325" t="str">
        <f>CONCATENATE(Table2[[#This Row],[Measure]],Table2[[#This Row],[Variant]])</f>
        <v>TrofferNewT2x4controls</v>
      </c>
      <c r="E450">
        <v>70</v>
      </c>
      <c r="F450" t="str">
        <f>CONCATENATE(Table2[[#This Row],[Measure &amp; Variant]],Table2[[#This Row],[Rated Power/Unit]])</f>
        <v>TrofferNewT2x4controls70</v>
      </c>
      <c r="G450">
        <f>Table2[[#This Row],[Rated Power/Unit]]*0.5</f>
        <v>35</v>
      </c>
    </row>
    <row r="451" spans="2:7">
      <c r="B451" s="325" t="s">
        <v>240</v>
      </c>
      <c r="C451" s="325" t="s">
        <v>293</v>
      </c>
      <c r="D451" s="325" t="str">
        <f>CONCATENATE(Table2[[#This Row],[Measure]],Table2[[#This Row],[Variant]])</f>
        <v>TrofferNewT2x4controls</v>
      </c>
      <c r="E451">
        <v>71</v>
      </c>
      <c r="F451" t="str">
        <f>CONCATENATE(Table2[[#This Row],[Measure &amp; Variant]],Table2[[#This Row],[Rated Power/Unit]])</f>
        <v>TrofferNewT2x4controls71</v>
      </c>
      <c r="G451">
        <f>Table2[[#This Row],[Rated Power/Unit]]*0.5</f>
        <v>35.5</v>
      </c>
    </row>
    <row r="452" spans="2:7">
      <c r="B452" s="325" t="s">
        <v>240</v>
      </c>
      <c r="C452" s="325" t="s">
        <v>293</v>
      </c>
      <c r="D452" s="325" t="str">
        <f>CONCATENATE(Table2[[#This Row],[Measure]],Table2[[#This Row],[Variant]])</f>
        <v>TrofferNewT2x4controls</v>
      </c>
      <c r="E452">
        <v>72</v>
      </c>
      <c r="F452" t="str">
        <f>CONCATENATE(Table2[[#This Row],[Measure &amp; Variant]],Table2[[#This Row],[Rated Power/Unit]])</f>
        <v>TrofferNewT2x4controls72</v>
      </c>
      <c r="G452">
        <f>Table2[[#This Row],[Rated Power/Unit]]*0.5</f>
        <v>36</v>
      </c>
    </row>
    <row r="453" spans="2:7">
      <c r="B453" s="325" t="s">
        <v>240</v>
      </c>
      <c r="C453" s="325" t="s">
        <v>293</v>
      </c>
      <c r="D453" s="325" t="str">
        <f>CONCATENATE(Table2[[#This Row],[Measure]],Table2[[#This Row],[Variant]])</f>
        <v>TrofferNewT2x4controls</v>
      </c>
      <c r="E453">
        <v>73</v>
      </c>
      <c r="F453" t="str">
        <f>CONCATENATE(Table2[[#This Row],[Measure &amp; Variant]],Table2[[#This Row],[Rated Power/Unit]])</f>
        <v>TrofferNewT2x4controls73</v>
      </c>
      <c r="G453">
        <f>Table2[[#This Row],[Rated Power/Unit]]*0.5</f>
        <v>36.5</v>
      </c>
    </row>
    <row r="454" spans="2:7">
      <c r="B454" s="325" t="s">
        <v>240</v>
      </c>
      <c r="C454" s="325" t="s">
        <v>293</v>
      </c>
      <c r="D454" s="325" t="str">
        <f>CONCATENATE(Table2[[#This Row],[Measure]],Table2[[#This Row],[Variant]])</f>
        <v>TrofferNewT2x4controls</v>
      </c>
      <c r="E454">
        <v>74</v>
      </c>
      <c r="F454" t="str">
        <f>CONCATENATE(Table2[[#This Row],[Measure &amp; Variant]],Table2[[#This Row],[Rated Power/Unit]])</f>
        <v>TrofferNewT2x4controls74</v>
      </c>
      <c r="G454">
        <f>Table2[[#This Row],[Rated Power/Unit]]*0.5</f>
        <v>37</v>
      </c>
    </row>
    <row r="455" spans="2:7">
      <c r="B455" s="325" t="s">
        <v>240</v>
      </c>
      <c r="C455" s="325" t="s">
        <v>293</v>
      </c>
      <c r="D455" s="325" t="str">
        <f>CONCATENATE(Table2[[#This Row],[Measure]],Table2[[#This Row],[Variant]])</f>
        <v>TrofferNewT2x4controls</v>
      </c>
      <c r="E455">
        <v>75</v>
      </c>
      <c r="F455" t="str">
        <f>CONCATENATE(Table2[[#This Row],[Measure &amp; Variant]],Table2[[#This Row],[Rated Power/Unit]])</f>
        <v>TrofferNewT2x4controls75</v>
      </c>
      <c r="G455">
        <f>Table2[[#This Row],[Rated Power/Unit]]*0.5</f>
        <v>37.5</v>
      </c>
    </row>
    <row r="456" spans="2:7">
      <c r="B456" s="325" t="s">
        <v>240</v>
      </c>
      <c r="C456" s="325" t="s">
        <v>293</v>
      </c>
      <c r="D456" s="325" t="str">
        <f>CONCATENATE(Table2[[#This Row],[Measure]],Table2[[#This Row],[Variant]])</f>
        <v>TrofferNewT2x4controls</v>
      </c>
      <c r="E456">
        <v>76</v>
      </c>
      <c r="F456" t="str">
        <f>CONCATENATE(Table2[[#This Row],[Measure &amp; Variant]],Table2[[#This Row],[Rated Power/Unit]])</f>
        <v>TrofferNewT2x4controls76</v>
      </c>
      <c r="G456">
        <f>Table2[[#This Row],[Rated Power/Unit]]*0.5</f>
        <v>38</v>
      </c>
    </row>
    <row r="457" spans="2:7">
      <c r="B457" s="325" t="s">
        <v>240</v>
      </c>
      <c r="C457" s="325" t="s">
        <v>293</v>
      </c>
      <c r="D457" s="325" t="str">
        <f>CONCATENATE(Table2[[#This Row],[Measure]],Table2[[#This Row],[Variant]])</f>
        <v>TrofferNewT2x4controls</v>
      </c>
      <c r="E457">
        <v>77</v>
      </c>
      <c r="F457" t="str">
        <f>CONCATENATE(Table2[[#This Row],[Measure &amp; Variant]],Table2[[#This Row],[Rated Power/Unit]])</f>
        <v>TrofferNewT2x4controls77</v>
      </c>
      <c r="G457">
        <f>Table2[[#This Row],[Rated Power/Unit]]*0.5</f>
        <v>38.5</v>
      </c>
    </row>
    <row r="458" spans="2:7">
      <c r="B458" s="325" t="s">
        <v>240</v>
      </c>
      <c r="C458" s="325" t="s">
        <v>293</v>
      </c>
      <c r="D458" s="325" t="str">
        <f>CONCATENATE(Table2[[#This Row],[Measure]],Table2[[#This Row],[Variant]])</f>
        <v>TrofferNewT2x4controls</v>
      </c>
      <c r="E458">
        <v>78</v>
      </c>
      <c r="F458" t="str">
        <f>CONCATENATE(Table2[[#This Row],[Measure &amp; Variant]],Table2[[#This Row],[Rated Power/Unit]])</f>
        <v>TrofferNewT2x4controls78</v>
      </c>
      <c r="G458">
        <f>Table2[[#This Row],[Rated Power/Unit]]*0.5</f>
        <v>39</v>
      </c>
    </row>
    <row r="459" spans="2:7">
      <c r="B459" s="325" t="s">
        <v>240</v>
      </c>
      <c r="C459" s="325" t="s">
        <v>293</v>
      </c>
      <c r="D459" s="325" t="str">
        <f>CONCATENATE(Table2[[#This Row],[Measure]],Table2[[#This Row],[Variant]])</f>
        <v>TrofferNewT2x4controls</v>
      </c>
      <c r="E459">
        <v>79</v>
      </c>
      <c r="F459" t="str">
        <f>CONCATENATE(Table2[[#This Row],[Measure &amp; Variant]],Table2[[#This Row],[Rated Power/Unit]])</f>
        <v>TrofferNewT2x4controls79</v>
      </c>
      <c r="G459">
        <f>Table2[[#This Row],[Rated Power/Unit]]*0.5</f>
        <v>39.5</v>
      </c>
    </row>
    <row r="460" spans="2:7">
      <c r="B460" s="325" t="s">
        <v>240</v>
      </c>
      <c r="C460" s="325" t="s">
        <v>293</v>
      </c>
      <c r="D460" s="325" t="str">
        <f>CONCATENATE(Table2[[#This Row],[Measure]],Table2[[#This Row],[Variant]])</f>
        <v>TrofferNewT2x4controls</v>
      </c>
      <c r="E460">
        <v>80</v>
      </c>
      <c r="F460" t="str">
        <f>CONCATENATE(Table2[[#This Row],[Measure &amp; Variant]],Table2[[#This Row],[Rated Power/Unit]])</f>
        <v>TrofferNewT2x4controls80</v>
      </c>
      <c r="G460">
        <f>Table2[[#This Row],[Rated Power/Unit]]*0.5</f>
        <v>40</v>
      </c>
    </row>
    <row r="461" spans="2:7">
      <c r="B461" s="325" t="s">
        <v>240</v>
      </c>
      <c r="C461" s="325" t="s">
        <v>293</v>
      </c>
      <c r="D461" s="325" t="str">
        <f>CONCATENATE(Table2[[#This Row],[Measure]],Table2[[#This Row],[Variant]])</f>
        <v>TrofferNewT2x4controls</v>
      </c>
      <c r="E461">
        <v>81</v>
      </c>
      <c r="F461" t="str">
        <f>CONCATENATE(Table2[[#This Row],[Measure &amp; Variant]],Table2[[#This Row],[Rated Power/Unit]])</f>
        <v>TrofferNewT2x4controls81</v>
      </c>
      <c r="G461">
        <f>Table2[[#This Row],[Rated Power/Unit]]*0.5</f>
        <v>40.5</v>
      </c>
    </row>
    <row r="462" spans="2:7">
      <c r="B462" s="325" t="s">
        <v>240</v>
      </c>
      <c r="C462" s="325" t="s">
        <v>293</v>
      </c>
      <c r="D462" s="325" t="str">
        <f>CONCATENATE(Table2[[#This Row],[Measure]],Table2[[#This Row],[Variant]])</f>
        <v>TrofferNewT2x4controls</v>
      </c>
      <c r="E462">
        <v>82</v>
      </c>
      <c r="F462" t="str">
        <f>CONCATENATE(Table2[[#This Row],[Measure &amp; Variant]],Table2[[#This Row],[Rated Power/Unit]])</f>
        <v>TrofferNewT2x4controls82</v>
      </c>
      <c r="G462">
        <f>Table2[[#This Row],[Rated Power/Unit]]*0.5</f>
        <v>41</v>
      </c>
    </row>
    <row r="463" spans="2:7">
      <c r="B463" s="325" t="s">
        <v>240</v>
      </c>
      <c r="C463" s="325" t="s">
        <v>293</v>
      </c>
      <c r="D463" s="325" t="str">
        <f>CONCATENATE(Table2[[#This Row],[Measure]],Table2[[#This Row],[Variant]])</f>
        <v>TrofferNewT2x4controls</v>
      </c>
      <c r="E463">
        <v>83</v>
      </c>
      <c r="F463" t="str">
        <f>CONCATENATE(Table2[[#This Row],[Measure &amp; Variant]],Table2[[#This Row],[Rated Power/Unit]])</f>
        <v>TrofferNewT2x4controls83</v>
      </c>
      <c r="G463">
        <f>Table2[[#This Row],[Rated Power/Unit]]*0.5</f>
        <v>41.5</v>
      </c>
    </row>
    <row r="464" spans="2:7">
      <c r="B464" s="325" t="s">
        <v>240</v>
      </c>
      <c r="C464" s="325" t="s">
        <v>293</v>
      </c>
      <c r="D464" s="325" t="str">
        <f>CONCATENATE(Table2[[#This Row],[Measure]],Table2[[#This Row],[Variant]])</f>
        <v>TrofferNewT2x4controls</v>
      </c>
      <c r="E464">
        <v>84</v>
      </c>
      <c r="F464" t="str">
        <f>CONCATENATE(Table2[[#This Row],[Measure &amp; Variant]],Table2[[#This Row],[Rated Power/Unit]])</f>
        <v>TrofferNewT2x4controls84</v>
      </c>
      <c r="G464">
        <f>Table2[[#This Row],[Rated Power/Unit]]*0.5</f>
        <v>42</v>
      </c>
    </row>
    <row r="465" spans="2:7">
      <c r="B465" s="325" t="s">
        <v>240</v>
      </c>
      <c r="C465" s="325" t="s">
        <v>293</v>
      </c>
      <c r="D465" s="325" t="str">
        <f>CONCATENATE(Table2[[#This Row],[Measure]],Table2[[#This Row],[Variant]])</f>
        <v>TrofferNewT2x4controls</v>
      </c>
      <c r="E465">
        <v>85</v>
      </c>
      <c r="F465" t="str">
        <f>CONCATENATE(Table2[[#This Row],[Measure &amp; Variant]],Table2[[#This Row],[Rated Power/Unit]])</f>
        <v>TrofferNewT2x4controls85</v>
      </c>
      <c r="G465">
        <f>Table2[[#This Row],[Rated Power/Unit]]*0.5</f>
        <v>42.5</v>
      </c>
    </row>
    <row r="466" spans="2:7">
      <c r="B466" s="325" t="s">
        <v>240</v>
      </c>
      <c r="C466" s="325" t="s">
        <v>293</v>
      </c>
      <c r="D466" s="325" t="str">
        <f>CONCATENATE(Table2[[#This Row],[Measure]],Table2[[#This Row],[Variant]])</f>
        <v>TrofferNewT2x4controls</v>
      </c>
      <c r="E466">
        <v>86</v>
      </c>
      <c r="F466" t="str">
        <f>CONCATENATE(Table2[[#This Row],[Measure &amp; Variant]],Table2[[#This Row],[Rated Power/Unit]])</f>
        <v>TrofferNewT2x4controls86</v>
      </c>
      <c r="G466">
        <f>Table2[[#This Row],[Rated Power/Unit]]*0.5</f>
        <v>43</v>
      </c>
    </row>
    <row r="467" spans="2:7">
      <c r="B467" s="325" t="s">
        <v>240</v>
      </c>
      <c r="C467" s="325" t="s">
        <v>293</v>
      </c>
      <c r="D467" s="325" t="str">
        <f>CONCATENATE(Table2[[#This Row],[Measure]],Table2[[#This Row],[Variant]])</f>
        <v>TrofferNewT2x4controls</v>
      </c>
      <c r="E467">
        <v>87</v>
      </c>
      <c r="F467" t="str">
        <f>CONCATENATE(Table2[[#This Row],[Measure &amp; Variant]],Table2[[#This Row],[Rated Power/Unit]])</f>
        <v>TrofferNewT2x4controls87</v>
      </c>
      <c r="G467">
        <f>Table2[[#This Row],[Rated Power/Unit]]*0.5</f>
        <v>43.5</v>
      </c>
    </row>
    <row r="468" spans="2:7">
      <c r="B468" s="325" t="s">
        <v>240</v>
      </c>
      <c r="C468" s="325" t="s">
        <v>293</v>
      </c>
      <c r="D468" s="325" t="str">
        <f>CONCATENATE(Table2[[#This Row],[Measure]],Table2[[#This Row],[Variant]])</f>
        <v>TrofferNewT2x4controls</v>
      </c>
      <c r="E468">
        <v>88</v>
      </c>
      <c r="F468" t="str">
        <f>CONCATENATE(Table2[[#This Row],[Measure &amp; Variant]],Table2[[#This Row],[Rated Power/Unit]])</f>
        <v>TrofferNewT2x4controls88</v>
      </c>
      <c r="G468">
        <f>Table2[[#This Row],[Rated Power/Unit]]*0.5</f>
        <v>44</v>
      </c>
    </row>
    <row r="469" spans="2:7">
      <c r="B469" s="325" t="s">
        <v>240</v>
      </c>
      <c r="C469" s="325" t="s">
        <v>293</v>
      </c>
      <c r="D469" s="325" t="str">
        <f>CONCATENATE(Table2[[#This Row],[Measure]],Table2[[#This Row],[Variant]])</f>
        <v>TrofferNewT2x4controls</v>
      </c>
      <c r="E469">
        <v>89</v>
      </c>
      <c r="F469" t="str">
        <f>CONCATENATE(Table2[[#This Row],[Measure &amp; Variant]],Table2[[#This Row],[Rated Power/Unit]])</f>
        <v>TrofferNewT2x4controls89</v>
      </c>
      <c r="G469">
        <f>Table2[[#This Row],[Rated Power/Unit]]*0.5</f>
        <v>44.5</v>
      </c>
    </row>
    <row r="470" spans="2:7">
      <c r="B470" s="325" t="s">
        <v>240</v>
      </c>
      <c r="C470" s="325" t="s">
        <v>293</v>
      </c>
      <c r="D470" s="325" t="str">
        <f>CONCATENATE(Table2[[#This Row],[Measure]],Table2[[#This Row],[Variant]])</f>
        <v>TrofferNewT2x4controls</v>
      </c>
      <c r="E470">
        <v>90</v>
      </c>
      <c r="F470" t="str">
        <f>CONCATENATE(Table2[[#This Row],[Measure &amp; Variant]],Table2[[#This Row],[Rated Power/Unit]])</f>
        <v>TrofferNewT2x4controls90</v>
      </c>
      <c r="G470">
        <f>Table2[[#This Row],[Rated Power/Unit]]*0.5</f>
        <v>45</v>
      </c>
    </row>
    <row r="471" spans="2:7">
      <c r="B471" s="325" t="s">
        <v>240</v>
      </c>
      <c r="C471" s="325" t="s">
        <v>293</v>
      </c>
      <c r="D471" s="325" t="str">
        <f>CONCATENATE(Table2[[#This Row],[Measure]],Table2[[#This Row],[Variant]])</f>
        <v>TrofferNewT2x4controls</v>
      </c>
      <c r="E471">
        <v>91</v>
      </c>
      <c r="F471" t="str">
        <f>CONCATENATE(Table2[[#This Row],[Measure &amp; Variant]],Table2[[#This Row],[Rated Power/Unit]])</f>
        <v>TrofferNewT2x4controls91</v>
      </c>
      <c r="G471">
        <f>Table2[[#This Row],[Rated Power/Unit]]*0.5</f>
        <v>45.5</v>
      </c>
    </row>
    <row r="472" spans="2:7">
      <c r="B472" s="325" t="s">
        <v>240</v>
      </c>
      <c r="C472" s="325" t="s">
        <v>293</v>
      </c>
      <c r="D472" s="325" t="str">
        <f>CONCATENATE(Table2[[#This Row],[Measure]],Table2[[#This Row],[Variant]])</f>
        <v>TrofferNewT2x4controls</v>
      </c>
      <c r="E472">
        <v>92</v>
      </c>
      <c r="F472" t="str">
        <f>CONCATENATE(Table2[[#This Row],[Measure &amp; Variant]],Table2[[#This Row],[Rated Power/Unit]])</f>
        <v>TrofferNewT2x4controls92</v>
      </c>
      <c r="G472">
        <f>Table2[[#This Row],[Rated Power/Unit]]*0.5</f>
        <v>46</v>
      </c>
    </row>
    <row r="473" spans="2:7">
      <c r="B473" s="325" t="s">
        <v>240</v>
      </c>
      <c r="C473" s="325" t="s">
        <v>293</v>
      </c>
      <c r="D473" s="325" t="str">
        <f>CONCATENATE(Table2[[#This Row],[Measure]],Table2[[#This Row],[Variant]])</f>
        <v>TrofferNewT2x4controls</v>
      </c>
      <c r="E473">
        <v>93</v>
      </c>
      <c r="F473" t="str">
        <f>CONCATENATE(Table2[[#This Row],[Measure &amp; Variant]],Table2[[#This Row],[Rated Power/Unit]])</f>
        <v>TrofferNewT2x4controls93</v>
      </c>
      <c r="G473">
        <f>Table2[[#This Row],[Rated Power/Unit]]*0.5</f>
        <v>46.5</v>
      </c>
    </row>
    <row r="474" spans="2:7">
      <c r="B474" s="325" t="s">
        <v>240</v>
      </c>
      <c r="C474" s="325" t="s">
        <v>293</v>
      </c>
      <c r="D474" s="325" t="str">
        <f>CONCATENATE(Table2[[#This Row],[Measure]],Table2[[#This Row],[Variant]])</f>
        <v>TrofferNewT2x4controls</v>
      </c>
      <c r="E474">
        <v>94</v>
      </c>
      <c r="F474" t="str">
        <f>CONCATENATE(Table2[[#This Row],[Measure &amp; Variant]],Table2[[#This Row],[Rated Power/Unit]])</f>
        <v>TrofferNewT2x4controls94</v>
      </c>
      <c r="G474">
        <f>Table2[[#This Row],[Rated Power/Unit]]*0.5</f>
        <v>47</v>
      </c>
    </row>
    <row r="475" spans="2:7">
      <c r="B475" s="325" t="s">
        <v>240</v>
      </c>
      <c r="C475" s="325" t="s">
        <v>293</v>
      </c>
      <c r="D475" s="325" t="str">
        <f>CONCATENATE(Table2[[#This Row],[Measure]],Table2[[#This Row],[Variant]])</f>
        <v>TrofferNewT2x4controls</v>
      </c>
      <c r="E475">
        <v>95</v>
      </c>
      <c r="F475" t="str">
        <f>CONCATENATE(Table2[[#This Row],[Measure &amp; Variant]],Table2[[#This Row],[Rated Power/Unit]])</f>
        <v>TrofferNewT2x4controls95</v>
      </c>
      <c r="G475">
        <f>Table2[[#This Row],[Rated Power/Unit]]*0.5</f>
        <v>47.5</v>
      </c>
    </row>
    <row r="476" spans="2:7">
      <c r="B476" s="325" t="s">
        <v>240</v>
      </c>
      <c r="C476" s="325" t="s">
        <v>293</v>
      </c>
      <c r="D476" s="325" t="str">
        <f>CONCATENATE(Table2[[#This Row],[Measure]],Table2[[#This Row],[Variant]])</f>
        <v>TrofferNewT2x4controls</v>
      </c>
      <c r="E476">
        <v>96</v>
      </c>
      <c r="F476" t="str">
        <f>CONCATENATE(Table2[[#This Row],[Measure &amp; Variant]],Table2[[#This Row],[Rated Power/Unit]])</f>
        <v>TrofferNewT2x4controls96</v>
      </c>
      <c r="G476">
        <f>Table2[[#This Row],[Rated Power/Unit]]*0.5</f>
        <v>48</v>
      </c>
    </row>
    <row r="477" spans="2:7">
      <c r="B477" s="325" t="s">
        <v>240</v>
      </c>
      <c r="C477" s="325" t="s">
        <v>293</v>
      </c>
      <c r="D477" s="325" t="str">
        <f>CONCATENATE(Table2[[#This Row],[Measure]],Table2[[#This Row],[Variant]])</f>
        <v>TrofferNewT2x4controls</v>
      </c>
      <c r="E477">
        <v>97</v>
      </c>
      <c r="F477" t="str">
        <f>CONCATENATE(Table2[[#This Row],[Measure &amp; Variant]],Table2[[#This Row],[Rated Power/Unit]])</f>
        <v>TrofferNewT2x4controls97</v>
      </c>
      <c r="G477">
        <f>Table2[[#This Row],[Rated Power/Unit]]*0.5</f>
        <v>48.5</v>
      </c>
    </row>
    <row r="478" spans="2:7">
      <c r="B478" s="325" t="s">
        <v>240</v>
      </c>
      <c r="C478" s="325" t="s">
        <v>293</v>
      </c>
      <c r="D478" s="325" t="str">
        <f>CONCATENATE(Table2[[#This Row],[Measure]],Table2[[#This Row],[Variant]])</f>
        <v>TrofferNewT2x4controls</v>
      </c>
      <c r="E478">
        <v>98</v>
      </c>
      <c r="F478" t="str">
        <f>CONCATENATE(Table2[[#This Row],[Measure &amp; Variant]],Table2[[#This Row],[Rated Power/Unit]])</f>
        <v>TrofferNewT2x4controls98</v>
      </c>
      <c r="G478">
        <f>Table2[[#This Row],[Rated Power/Unit]]*0.5</f>
        <v>49</v>
      </c>
    </row>
    <row r="479" spans="2:7">
      <c r="B479" s="325" t="s">
        <v>240</v>
      </c>
      <c r="C479" s="325" t="s">
        <v>293</v>
      </c>
      <c r="D479" s="325" t="str">
        <f>CONCATENATE(Table2[[#This Row],[Measure]],Table2[[#This Row],[Variant]])</f>
        <v>TrofferNewT2x4controls</v>
      </c>
      <c r="E479">
        <v>99</v>
      </c>
      <c r="F479" t="str">
        <f>CONCATENATE(Table2[[#This Row],[Measure &amp; Variant]],Table2[[#This Row],[Rated Power/Unit]])</f>
        <v>TrofferNewT2x4controls99</v>
      </c>
      <c r="G479">
        <f>Table2[[#This Row],[Rated Power/Unit]]*0.5</f>
        <v>49.5</v>
      </c>
    </row>
    <row r="480" spans="2:7">
      <c r="B480" s="325" t="s">
        <v>240</v>
      </c>
      <c r="C480" s="325" t="s">
        <v>293</v>
      </c>
      <c r="D480" s="325" t="str">
        <f>CONCATENATE(Table2[[#This Row],[Measure]],Table2[[#This Row],[Variant]])</f>
        <v>TrofferNewT2x4controls</v>
      </c>
      <c r="E480">
        <v>100</v>
      </c>
      <c r="F480" t="str">
        <f>CONCATENATE(Table2[[#This Row],[Measure &amp; Variant]],Table2[[#This Row],[Rated Power/Unit]])</f>
        <v>TrofferNewT2x4controls100</v>
      </c>
      <c r="G480">
        <f>Table2[[#This Row],[Rated Power/Unit]]*0.5</f>
        <v>50</v>
      </c>
    </row>
    <row r="481" spans="2:7">
      <c r="B481" s="325" t="s">
        <v>240</v>
      </c>
      <c r="C481" s="325" t="s">
        <v>296</v>
      </c>
      <c r="D481" s="325" t="str">
        <f>CONCATENATE(Table2[[#This Row],[Measure]],Table2[[#This Row],[Variant]])</f>
        <v>TrofferNewT2x2</v>
      </c>
      <c r="E481">
        <v>15</v>
      </c>
      <c r="F481" t="str">
        <f>CONCATENATE(Table2[[#This Row],[Measure &amp; Variant]],Table2[[#This Row],[Rated Power/Unit]])</f>
        <v>TrofferNewT2x215</v>
      </c>
      <c r="G481">
        <f>Table2[[#This Row],[Rated Power/Unit]]</f>
        <v>15</v>
      </c>
    </row>
    <row r="482" spans="2:7">
      <c r="B482" s="325" t="s">
        <v>240</v>
      </c>
      <c r="C482" s="325" t="s">
        <v>296</v>
      </c>
      <c r="D482" s="325" t="str">
        <f>CONCATENATE(Table2[[#This Row],[Measure]],Table2[[#This Row],[Variant]])</f>
        <v>TrofferNewT2x2</v>
      </c>
      <c r="E482">
        <v>16</v>
      </c>
      <c r="F482" t="str">
        <f>CONCATENATE(Table2[[#This Row],[Measure &amp; Variant]],Table2[[#This Row],[Rated Power/Unit]])</f>
        <v>TrofferNewT2x216</v>
      </c>
      <c r="G482">
        <f>Table2[[#This Row],[Rated Power/Unit]]</f>
        <v>16</v>
      </c>
    </row>
    <row r="483" spans="2:7">
      <c r="B483" s="325" t="s">
        <v>240</v>
      </c>
      <c r="C483" s="325" t="s">
        <v>296</v>
      </c>
      <c r="D483" s="325" t="str">
        <f>CONCATENATE(Table2[[#This Row],[Measure]],Table2[[#This Row],[Variant]])</f>
        <v>TrofferNewT2x2</v>
      </c>
      <c r="E483">
        <v>17</v>
      </c>
      <c r="F483" t="str">
        <f>CONCATENATE(Table2[[#This Row],[Measure &amp; Variant]],Table2[[#This Row],[Rated Power/Unit]])</f>
        <v>TrofferNewT2x217</v>
      </c>
      <c r="G483">
        <f>Table2[[#This Row],[Rated Power/Unit]]</f>
        <v>17</v>
      </c>
    </row>
    <row r="484" spans="2:7">
      <c r="B484" s="325" t="s">
        <v>240</v>
      </c>
      <c r="C484" s="325" t="s">
        <v>296</v>
      </c>
      <c r="D484" s="325" t="str">
        <f>CONCATENATE(Table2[[#This Row],[Measure]],Table2[[#This Row],[Variant]])</f>
        <v>TrofferNewT2x2</v>
      </c>
      <c r="E484">
        <v>18</v>
      </c>
      <c r="F484" t="str">
        <f>CONCATENATE(Table2[[#This Row],[Measure &amp; Variant]],Table2[[#This Row],[Rated Power/Unit]])</f>
        <v>TrofferNewT2x218</v>
      </c>
      <c r="G484">
        <f>Table2[[#This Row],[Rated Power/Unit]]</f>
        <v>18</v>
      </c>
    </row>
    <row r="485" spans="2:7">
      <c r="B485" s="325" t="s">
        <v>240</v>
      </c>
      <c r="C485" s="325" t="s">
        <v>296</v>
      </c>
      <c r="D485" s="325" t="str">
        <f>CONCATENATE(Table2[[#This Row],[Measure]],Table2[[#This Row],[Variant]])</f>
        <v>TrofferNewT2x2</v>
      </c>
      <c r="E485">
        <v>19</v>
      </c>
      <c r="F485" t="str">
        <f>CONCATENATE(Table2[[#This Row],[Measure &amp; Variant]],Table2[[#This Row],[Rated Power/Unit]])</f>
        <v>TrofferNewT2x219</v>
      </c>
      <c r="G485">
        <f>Table2[[#This Row],[Rated Power/Unit]]</f>
        <v>19</v>
      </c>
    </row>
    <row r="486" spans="2:7">
      <c r="B486" s="325" t="s">
        <v>240</v>
      </c>
      <c r="C486" s="325" t="s">
        <v>296</v>
      </c>
      <c r="D486" s="325" t="str">
        <f>CONCATENATE(Table2[[#This Row],[Measure]],Table2[[#This Row],[Variant]])</f>
        <v>TrofferNewT2x2</v>
      </c>
      <c r="E486">
        <v>20</v>
      </c>
      <c r="F486" t="str">
        <f>CONCATENATE(Table2[[#This Row],[Measure &amp; Variant]],Table2[[#This Row],[Rated Power/Unit]])</f>
        <v>TrofferNewT2x220</v>
      </c>
      <c r="G486">
        <f>Table2[[#This Row],[Rated Power/Unit]]</f>
        <v>20</v>
      </c>
    </row>
    <row r="487" spans="2:7">
      <c r="B487" s="325" t="s">
        <v>240</v>
      </c>
      <c r="C487" s="325" t="s">
        <v>296</v>
      </c>
      <c r="D487" s="325" t="str">
        <f>CONCATENATE(Table2[[#This Row],[Measure]],Table2[[#This Row],[Variant]])</f>
        <v>TrofferNewT2x2</v>
      </c>
      <c r="E487">
        <v>21</v>
      </c>
      <c r="F487" t="str">
        <f>CONCATENATE(Table2[[#This Row],[Measure &amp; Variant]],Table2[[#This Row],[Rated Power/Unit]])</f>
        <v>TrofferNewT2x221</v>
      </c>
      <c r="G487">
        <f>Table2[[#This Row],[Rated Power/Unit]]</f>
        <v>21</v>
      </c>
    </row>
    <row r="488" spans="2:7">
      <c r="B488" s="325" t="s">
        <v>240</v>
      </c>
      <c r="C488" s="325" t="s">
        <v>296</v>
      </c>
      <c r="D488" s="325" t="str">
        <f>CONCATENATE(Table2[[#This Row],[Measure]],Table2[[#This Row],[Variant]])</f>
        <v>TrofferNewT2x2</v>
      </c>
      <c r="E488">
        <v>22</v>
      </c>
      <c r="F488" t="str">
        <f>CONCATENATE(Table2[[#This Row],[Measure &amp; Variant]],Table2[[#This Row],[Rated Power/Unit]])</f>
        <v>TrofferNewT2x222</v>
      </c>
      <c r="G488">
        <f>Table2[[#This Row],[Rated Power/Unit]]</f>
        <v>22</v>
      </c>
    </row>
    <row r="489" spans="2:7">
      <c r="B489" s="325" t="s">
        <v>240</v>
      </c>
      <c r="C489" s="325" t="s">
        <v>296</v>
      </c>
      <c r="D489" s="325" t="str">
        <f>CONCATENATE(Table2[[#This Row],[Measure]],Table2[[#This Row],[Variant]])</f>
        <v>TrofferNewT2x2</v>
      </c>
      <c r="E489">
        <v>23</v>
      </c>
      <c r="F489" t="str">
        <f>CONCATENATE(Table2[[#This Row],[Measure &amp; Variant]],Table2[[#This Row],[Rated Power/Unit]])</f>
        <v>TrofferNewT2x223</v>
      </c>
      <c r="G489">
        <f>Table2[[#This Row],[Rated Power/Unit]]</f>
        <v>23</v>
      </c>
    </row>
    <row r="490" spans="2:7">
      <c r="B490" s="325" t="s">
        <v>240</v>
      </c>
      <c r="C490" s="325" t="s">
        <v>296</v>
      </c>
      <c r="D490" s="325" t="str">
        <f>CONCATENATE(Table2[[#This Row],[Measure]],Table2[[#This Row],[Variant]])</f>
        <v>TrofferNewT2x2</v>
      </c>
      <c r="E490">
        <v>24</v>
      </c>
      <c r="F490" t="str">
        <f>CONCATENATE(Table2[[#This Row],[Measure &amp; Variant]],Table2[[#This Row],[Rated Power/Unit]])</f>
        <v>TrofferNewT2x224</v>
      </c>
      <c r="G490">
        <f>Table2[[#This Row],[Rated Power/Unit]]</f>
        <v>24</v>
      </c>
    </row>
    <row r="491" spans="2:7">
      <c r="B491" s="325" t="s">
        <v>240</v>
      </c>
      <c r="C491" s="325" t="s">
        <v>296</v>
      </c>
      <c r="D491" s="325" t="str">
        <f>CONCATENATE(Table2[[#This Row],[Measure]],Table2[[#This Row],[Variant]])</f>
        <v>TrofferNewT2x2</v>
      </c>
      <c r="E491">
        <v>25</v>
      </c>
      <c r="F491" t="str">
        <f>CONCATENATE(Table2[[#This Row],[Measure &amp; Variant]],Table2[[#This Row],[Rated Power/Unit]])</f>
        <v>TrofferNewT2x225</v>
      </c>
      <c r="G491">
        <f>Table2[[#This Row],[Rated Power/Unit]]</f>
        <v>25</v>
      </c>
    </row>
    <row r="492" spans="2:7">
      <c r="B492" s="325" t="s">
        <v>240</v>
      </c>
      <c r="C492" s="325" t="s">
        <v>296</v>
      </c>
      <c r="D492" s="325" t="str">
        <f>CONCATENATE(Table2[[#This Row],[Measure]],Table2[[#This Row],[Variant]])</f>
        <v>TrofferNewT2x2</v>
      </c>
      <c r="E492">
        <v>26</v>
      </c>
      <c r="F492" t="str">
        <f>CONCATENATE(Table2[[#This Row],[Measure &amp; Variant]],Table2[[#This Row],[Rated Power/Unit]])</f>
        <v>TrofferNewT2x226</v>
      </c>
      <c r="G492">
        <f>Table2[[#This Row],[Rated Power/Unit]]</f>
        <v>26</v>
      </c>
    </row>
    <row r="493" spans="2:7">
      <c r="B493" s="325" t="s">
        <v>240</v>
      </c>
      <c r="C493" s="325" t="s">
        <v>296</v>
      </c>
      <c r="D493" s="325" t="str">
        <f>CONCATENATE(Table2[[#This Row],[Measure]],Table2[[#This Row],[Variant]])</f>
        <v>TrofferNewT2x2</v>
      </c>
      <c r="E493">
        <v>27</v>
      </c>
      <c r="F493" t="str">
        <f>CONCATENATE(Table2[[#This Row],[Measure &amp; Variant]],Table2[[#This Row],[Rated Power/Unit]])</f>
        <v>TrofferNewT2x227</v>
      </c>
      <c r="G493">
        <f>Table2[[#This Row],[Rated Power/Unit]]</f>
        <v>27</v>
      </c>
    </row>
    <row r="494" spans="2:7">
      <c r="B494" s="325" t="s">
        <v>240</v>
      </c>
      <c r="C494" s="325" t="s">
        <v>296</v>
      </c>
      <c r="D494" s="325" t="str">
        <f>CONCATENATE(Table2[[#This Row],[Measure]],Table2[[#This Row],[Variant]])</f>
        <v>TrofferNewT2x2</v>
      </c>
      <c r="E494">
        <v>28</v>
      </c>
      <c r="F494" t="str">
        <f>CONCATENATE(Table2[[#This Row],[Measure &amp; Variant]],Table2[[#This Row],[Rated Power/Unit]])</f>
        <v>TrofferNewT2x228</v>
      </c>
      <c r="G494">
        <f>Table2[[#This Row],[Rated Power/Unit]]</f>
        <v>28</v>
      </c>
    </row>
    <row r="495" spans="2:7">
      <c r="B495" s="325" t="s">
        <v>240</v>
      </c>
      <c r="C495" s="325" t="s">
        <v>296</v>
      </c>
      <c r="D495" s="325" t="str">
        <f>CONCATENATE(Table2[[#This Row],[Measure]],Table2[[#This Row],[Variant]])</f>
        <v>TrofferNewT2x2</v>
      </c>
      <c r="E495">
        <v>29</v>
      </c>
      <c r="F495" t="str">
        <f>CONCATENATE(Table2[[#This Row],[Measure &amp; Variant]],Table2[[#This Row],[Rated Power/Unit]])</f>
        <v>TrofferNewT2x229</v>
      </c>
      <c r="G495">
        <f>Table2[[#This Row],[Rated Power/Unit]]</f>
        <v>29</v>
      </c>
    </row>
    <row r="496" spans="2:7">
      <c r="B496" s="325" t="s">
        <v>240</v>
      </c>
      <c r="C496" s="325" t="s">
        <v>296</v>
      </c>
      <c r="D496" s="325" t="str">
        <f>CONCATENATE(Table2[[#This Row],[Measure]],Table2[[#This Row],[Variant]])</f>
        <v>TrofferNewT2x2</v>
      </c>
      <c r="E496">
        <v>30</v>
      </c>
      <c r="F496" t="str">
        <f>CONCATENATE(Table2[[#This Row],[Measure &amp; Variant]],Table2[[#This Row],[Rated Power/Unit]])</f>
        <v>TrofferNewT2x230</v>
      </c>
      <c r="G496">
        <f>Table2[[#This Row],[Rated Power/Unit]]</f>
        <v>30</v>
      </c>
    </row>
    <row r="497" spans="2:7">
      <c r="B497" s="325" t="s">
        <v>240</v>
      </c>
      <c r="C497" s="325" t="s">
        <v>296</v>
      </c>
      <c r="D497" s="325" t="str">
        <f>CONCATENATE(Table2[[#This Row],[Measure]],Table2[[#This Row],[Variant]])</f>
        <v>TrofferNewT2x2</v>
      </c>
      <c r="E497">
        <v>31</v>
      </c>
      <c r="F497" t="str">
        <f>CONCATENATE(Table2[[#This Row],[Measure &amp; Variant]],Table2[[#This Row],[Rated Power/Unit]])</f>
        <v>TrofferNewT2x231</v>
      </c>
      <c r="G497">
        <f>Table2[[#This Row],[Rated Power/Unit]]</f>
        <v>31</v>
      </c>
    </row>
    <row r="498" spans="2:7">
      <c r="B498" s="325" t="s">
        <v>240</v>
      </c>
      <c r="C498" s="325" t="s">
        <v>296</v>
      </c>
      <c r="D498" s="325" t="str">
        <f>CONCATENATE(Table2[[#This Row],[Measure]],Table2[[#This Row],[Variant]])</f>
        <v>TrofferNewT2x2</v>
      </c>
      <c r="E498">
        <v>32</v>
      </c>
      <c r="F498" t="str">
        <f>CONCATENATE(Table2[[#This Row],[Measure &amp; Variant]],Table2[[#This Row],[Rated Power/Unit]])</f>
        <v>TrofferNewT2x232</v>
      </c>
      <c r="G498">
        <f>Table2[[#This Row],[Rated Power/Unit]]</f>
        <v>32</v>
      </c>
    </row>
    <row r="499" spans="2:7">
      <c r="B499" s="325" t="s">
        <v>240</v>
      </c>
      <c r="C499" s="325" t="s">
        <v>296</v>
      </c>
      <c r="D499" s="325" t="str">
        <f>CONCATENATE(Table2[[#This Row],[Measure]],Table2[[#This Row],[Variant]])</f>
        <v>TrofferNewT2x2</v>
      </c>
      <c r="E499">
        <v>33</v>
      </c>
      <c r="F499" t="str">
        <f>CONCATENATE(Table2[[#This Row],[Measure &amp; Variant]],Table2[[#This Row],[Rated Power/Unit]])</f>
        <v>TrofferNewT2x233</v>
      </c>
      <c r="G499">
        <f>Table2[[#This Row],[Rated Power/Unit]]</f>
        <v>33</v>
      </c>
    </row>
    <row r="500" spans="2:7">
      <c r="B500" s="325" t="s">
        <v>240</v>
      </c>
      <c r="C500" s="325" t="s">
        <v>296</v>
      </c>
      <c r="D500" s="325" t="str">
        <f>CONCATENATE(Table2[[#This Row],[Measure]],Table2[[#This Row],[Variant]])</f>
        <v>TrofferNewT2x2</v>
      </c>
      <c r="E500">
        <v>34</v>
      </c>
      <c r="F500" t="str">
        <f>CONCATENATE(Table2[[#This Row],[Measure &amp; Variant]],Table2[[#This Row],[Rated Power/Unit]])</f>
        <v>TrofferNewT2x234</v>
      </c>
      <c r="G500">
        <f>Table2[[#This Row],[Rated Power/Unit]]</f>
        <v>34</v>
      </c>
    </row>
    <row r="501" spans="2:7">
      <c r="B501" s="325" t="s">
        <v>240</v>
      </c>
      <c r="C501" s="325" t="s">
        <v>296</v>
      </c>
      <c r="D501" s="325" t="str">
        <f>CONCATENATE(Table2[[#This Row],[Measure]],Table2[[#This Row],[Variant]])</f>
        <v>TrofferNewT2x2</v>
      </c>
      <c r="E501">
        <v>35</v>
      </c>
      <c r="F501" t="str">
        <f>CONCATENATE(Table2[[#This Row],[Measure &amp; Variant]],Table2[[#This Row],[Rated Power/Unit]])</f>
        <v>TrofferNewT2x235</v>
      </c>
      <c r="G501">
        <f>Table2[[#This Row],[Rated Power/Unit]]</f>
        <v>35</v>
      </c>
    </row>
    <row r="502" spans="2:7">
      <c r="B502" s="325" t="s">
        <v>240</v>
      </c>
      <c r="C502" s="325" t="s">
        <v>296</v>
      </c>
      <c r="D502" s="325" t="str">
        <f>CONCATENATE(Table2[[#This Row],[Measure]],Table2[[#This Row],[Variant]])</f>
        <v>TrofferNewT2x2</v>
      </c>
      <c r="E502">
        <v>36</v>
      </c>
      <c r="F502" t="str">
        <f>CONCATENATE(Table2[[#This Row],[Measure &amp; Variant]],Table2[[#This Row],[Rated Power/Unit]])</f>
        <v>TrofferNewT2x236</v>
      </c>
      <c r="G502">
        <f>Table2[[#This Row],[Rated Power/Unit]]</f>
        <v>36</v>
      </c>
    </row>
    <row r="503" spans="2:7">
      <c r="B503" s="325" t="s">
        <v>240</v>
      </c>
      <c r="C503" s="325" t="s">
        <v>296</v>
      </c>
      <c r="D503" s="325" t="str">
        <f>CONCATENATE(Table2[[#This Row],[Measure]],Table2[[#This Row],[Variant]])</f>
        <v>TrofferNewT2x2</v>
      </c>
      <c r="E503">
        <v>37</v>
      </c>
      <c r="F503" t="str">
        <f>CONCATENATE(Table2[[#This Row],[Measure &amp; Variant]],Table2[[#This Row],[Rated Power/Unit]])</f>
        <v>TrofferNewT2x237</v>
      </c>
      <c r="G503">
        <f>Table2[[#This Row],[Rated Power/Unit]]</f>
        <v>37</v>
      </c>
    </row>
    <row r="504" spans="2:7">
      <c r="B504" s="325" t="s">
        <v>240</v>
      </c>
      <c r="C504" s="325" t="s">
        <v>296</v>
      </c>
      <c r="D504" s="325" t="str">
        <f>CONCATENATE(Table2[[#This Row],[Measure]],Table2[[#This Row],[Variant]])</f>
        <v>TrofferNewT2x2</v>
      </c>
      <c r="E504">
        <v>38</v>
      </c>
      <c r="F504" t="str">
        <f>CONCATENATE(Table2[[#This Row],[Measure &amp; Variant]],Table2[[#This Row],[Rated Power/Unit]])</f>
        <v>TrofferNewT2x238</v>
      </c>
      <c r="G504">
        <f>Table2[[#This Row],[Rated Power/Unit]]</f>
        <v>38</v>
      </c>
    </row>
    <row r="505" spans="2:7">
      <c r="B505" s="325" t="s">
        <v>240</v>
      </c>
      <c r="C505" s="325" t="s">
        <v>296</v>
      </c>
      <c r="D505" s="325" t="str">
        <f>CONCATENATE(Table2[[#This Row],[Measure]],Table2[[#This Row],[Variant]])</f>
        <v>TrofferNewT2x2</v>
      </c>
      <c r="E505">
        <v>39</v>
      </c>
      <c r="F505" t="str">
        <f>CONCATENATE(Table2[[#This Row],[Measure &amp; Variant]],Table2[[#This Row],[Rated Power/Unit]])</f>
        <v>TrofferNewT2x239</v>
      </c>
      <c r="G505">
        <f>Table2[[#This Row],[Rated Power/Unit]]</f>
        <v>39</v>
      </c>
    </row>
    <row r="506" spans="2:7">
      <c r="B506" s="325" t="s">
        <v>240</v>
      </c>
      <c r="C506" s="325" t="s">
        <v>296</v>
      </c>
      <c r="D506" s="325" t="str">
        <f>CONCATENATE(Table2[[#This Row],[Measure]],Table2[[#This Row],[Variant]])</f>
        <v>TrofferNewT2x2</v>
      </c>
      <c r="E506">
        <v>40</v>
      </c>
      <c r="F506" t="str">
        <f>CONCATENATE(Table2[[#This Row],[Measure &amp; Variant]],Table2[[#This Row],[Rated Power/Unit]])</f>
        <v>TrofferNewT2x240</v>
      </c>
      <c r="G506">
        <f>Table2[[#This Row],[Rated Power/Unit]]</f>
        <v>40</v>
      </c>
    </row>
    <row r="507" spans="2:7">
      <c r="B507" s="325" t="s">
        <v>240</v>
      </c>
      <c r="C507" s="325" t="s">
        <v>296</v>
      </c>
      <c r="D507" s="325" t="str">
        <f>CONCATENATE(Table2[[#This Row],[Measure]],Table2[[#This Row],[Variant]])</f>
        <v>TrofferNewT2x2</v>
      </c>
      <c r="E507">
        <v>41</v>
      </c>
      <c r="F507" t="str">
        <f>CONCATENATE(Table2[[#This Row],[Measure &amp; Variant]],Table2[[#This Row],[Rated Power/Unit]])</f>
        <v>TrofferNewT2x241</v>
      </c>
      <c r="G507">
        <f>Table2[[#This Row],[Rated Power/Unit]]</f>
        <v>41</v>
      </c>
    </row>
    <row r="508" spans="2:7">
      <c r="B508" s="325" t="s">
        <v>240</v>
      </c>
      <c r="C508" s="325" t="s">
        <v>296</v>
      </c>
      <c r="D508" s="325" t="str">
        <f>CONCATENATE(Table2[[#This Row],[Measure]],Table2[[#This Row],[Variant]])</f>
        <v>TrofferNewT2x2</v>
      </c>
      <c r="E508">
        <v>42</v>
      </c>
      <c r="F508" t="str">
        <f>CONCATENATE(Table2[[#This Row],[Measure &amp; Variant]],Table2[[#This Row],[Rated Power/Unit]])</f>
        <v>TrofferNewT2x242</v>
      </c>
      <c r="G508">
        <f>Table2[[#This Row],[Rated Power/Unit]]</f>
        <v>42</v>
      </c>
    </row>
    <row r="509" spans="2:7">
      <c r="B509" s="325" t="s">
        <v>240</v>
      </c>
      <c r="C509" s="325" t="s">
        <v>296</v>
      </c>
      <c r="D509" s="325" t="str">
        <f>CONCATENATE(Table2[[#This Row],[Measure]],Table2[[#This Row],[Variant]])</f>
        <v>TrofferNewT2x2</v>
      </c>
      <c r="E509">
        <v>43</v>
      </c>
      <c r="F509" t="str">
        <f>CONCATENATE(Table2[[#This Row],[Measure &amp; Variant]],Table2[[#This Row],[Rated Power/Unit]])</f>
        <v>TrofferNewT2x243</v>
      </c>
      <c r="G509">
        <f>Table2[[#This Row],[Rated Power/Unit]]</f>
        <v>43</v>
      </c>
    </row>
    <row r="510" spans="2:7">
      <c r="B510" s="325" t="s">
        <v>240</v>
      </c>
      <c r="C510" s="325" t="s">
        <v>296</v>
      </c>
      <c r="D510" s="325" t="str">
        <f>CONCATENATE(Table2[[#This Row],[Measure]],Table2[[#This Row],[Variant]])</f>
        <v>TrofferNewT2x2</v>
      </c>
      <c r="E510">
        <v>44</v>
      </c>
      <c r="F510" t="str">
        <f>CONCATENATE(Table2[[#This Row],[Measure &amp; Variant]],Table2[[#This Row],[Rated Power/Unit]])</f>
        <v>TrofferNewT2x244</v>
      </c>
      <c r="G510">
        <f>Table2[[#This Row],[Rated Power/Unit]]</f>
        <v>44</v>
      </c>
    </row>
    <row r="511" spans="2:7">
      <c r="B511" s="325" t="s">
        <v>240</v>
      </c>
      <c r="C511" s="325" t="s">
        <v>296</v>
      </c>
      <c r="D511" s="325" t="str">
        <f>CONCATENATE(Table2[[#This Row],[Measure]],Table2[[#This Row],[Variant]])</f>
        <v>TrofferNewT2x2</v>
      </c>
      <c r="E511">
        <v>45</v>
      </c>
      <c r="F511" t="str">
        <f>CONCATENATE(Table2[[#This Row],[Measure &amp; Variant]],Table2[[#This Row],[Rated Power/Unit]])</f>
        <v>TrofferNewT2x245</v>
      </c>
      <c r="G511">
        <f>Table2[[#This Row],[Rated Power/Unit]]</f>
        <v>45</v>
      </c>
    </row>
    <row r="512" spans="2:7">
      <c r="B512" s="325" t="s">
        <v>240</v>
      </c>
      <c r="C512" s="325" t="s">
        <v>296</v>
      </c>
      <c r="D512" s="325" t="str">
        <f>CONCATENATE(Table2[[#This Row],[Measure]],Table2[[#This Row],[Variant]])</f>
        <v>TrofferNewT2x2</v>
      </c>
      <c r="E512">
        <v>46</v>
      </c>
      <c r="F512" t="str">
        <f>CONCATENATE(Table2[[#This Row],[Measure &amp; Variant]],Table2[[#This Row],[Rated Power/Unit]])</f>
        <v>TrofferNewT2x246</v>
      </c>
      <c r="G512">
        <f>Table2[[#This Row],[Rated Power/Unit]]</f>
        <v>46</v>
      </c>
    </row>
    <row r="513" spans="2:7">
      <c r="B513" s="325" t="s">
        <v>240</v>
      </c>
      <c r="C513" s="325" t="s">
        <v>296</v>
      </c>
      <c r="D513" s="325" t="str">
        <f>CONCATENATE(Table2[[#This Row],[Measure]],Table2[[#This Row],[Variant]])</f>
        <v>TrofferNewT2x2</v>
      </c>
      <c r="E513">
        <v>47</v>
      </c>
      <c r="F513" t="str">
        <f>CONCATENATE(Table2[[#This Row],[Measure &amp; Variant]],Table2[[#This Row],[Rated Power/Unit]])</f>
        <v>TrofferNewT2x247</v>
      </c>
      <c r="G513">
        <f>Table2[[#This Row],[Rated Power/Unit]]</f>
        <v>47</v>
      </c>
    </row>
    <row r="514" spans="2:7">
      <c r="B514" s="325" t="s">
        <v>240</v>
      </c>
      <c r="C514" s="325" t="s">
        <v>296</v>
      </c>
      <c r="D514" s="325" t="str">
        <f>CONCATENATE(Table2[[#This Row],[Measure]],Table2[[#This Row],[Variant]])</f>
        <v>TrofferNewT2x2</v>
      </c>
      <c r="E514">
        <v>48</v>
      </c>
      <c r="F514" t="str">
        <f>CONCATENATE(Table2[[#This Row],[Measure &amp; Variant]],Table2[[#This Row],[Rated Power/Unit]])</f>
        <v>TrofferNewT2x248</v>
      </c>
      <c r="G514">
        <f>Table2[[#This Row],[Rated Power/Unit]]</f>
        <v>48</v>
      </c>
    </row>
    <row r="515" spans="2:7">
      <c r="B515" s="325" t="s">
        <v>240</v>
      </c>
      <c r="C515" s="325" t="s">
        <v>296</v>
      </c>
      <c r="D515" s="325" t="str">
        <f>CONCATENATE(Table2[[#This Row],[Measure]],Table2[[#This Row],[Variant]])</f>
        <v>TrofferNewT2x2</v>
      </c>
      <c r="E515">
        <v>49</v>
      </c>
      <c r="F515" t="str">
        <f>CONCATENATE(Table2[[#This Row],[Measure &amp; Variant]],Table2[[#This Row],[Rated Power/Unit]])</f>
        <v>TrofferNewT2x249</v>
      </c>
      <c r="G515">
        <f>Table2[[#This Row],[Rated Power/Unit]]</f>
        <v>49</v>
      </c>
    </row>
    <row r="516" spans="2:7">
      <c r="B516" s="325" t="s">
        <v>240</v>
      </c>
      <c r="C516" s="325" t="s">
        <v>296</v>
      </c>
      <c r="D516" s="325" t="str">
        <f>CONCATENATE(Table2[[#This Row],[Measure]],Table2[[#This Row],[Variant]])</f>
        <v>TrofferNewT2x2</v>
      </c>
      <c r="E516">
        <v>50</v>
      </c>
      <c r="F516" t="str">
        <f>CONCATENATE(Table2[[#This Row],[Measure &amp; Variant]],Table2[[#This Row],[Rated Power/Unit]])</f>
        <v>TrofferNewT2x250</v>
      </c>
      <c r="G516">
        <f>Table2[[#This Row],[Rated Power/Unit]]</f>
        <v>50</v>
      </c>
    </row>
    <row r="517" spans="2:7">
      <c r="B517" s="325" t="s">
        <v>240</v>
      </c>
      <c r="C517" s="325" t="s">
        <v>296</v>
      </c>
      <c r="D517" s="325" t="str">
        <f>CONCATENATE(Table2[[#This Row],[Measure]],Table2[[#This Row],[Variant]])</f>
        <v>TrofferNewT2x2</v>
      </c>
      <c r="E517">
        <v>51</v>
      </c>
      <c r="F517" t="str">
        <f>CONCATENATE(Table2[[#This Row],[Measure &amp; Variant]],Table2[[#This Row],[Rated Power/Unit]])</f>
        <v>TrofferNewT2x251</v>
      </c>
      <c r="G517">
        <f>Table2[[#This Row],[Rated Power/Unit]]</f>
        <v>51</v>
      </c>
    </row>
    <row r="518" spans="2:7">
      <c r="B518" s="325" t="s">
        <v>240</v>
      </c>
      <c r="C518" s="325" t="s">
        <v>296</v>
      </c>
      <c r="D518" s="325" t="str">
        <f>CONCATENATE(Table2[[#This Row],[Measure]],Table2[[#This Row],[Variant]])</f>
        <v>TrofferNewT2x2</v>
      </c>
      <c r="E518">
        <v>52</v>
      </c>
      <c r="F518" t="str">
        <f>CONCATENATE(Table2[[#This Row],[Measure &amp; Variant]],Table2[[#This Row],[Rated Power/Unit]])</f>
        <v>TrofferNewT2x252</v>
      </c>
      <c r="G518">
        <f>Table2[[#This Row],[Rated Power/Unit]]</f>
        <v>52</v>
      </c>
    </row>
    <row r="519" spans="2:7">
      <c r="B519" s="325" t="s">
        <v>240</v>
      </c>
      <c r="C519" s="325" t="s">
        <v>296</v>
      </c>
      <c r="D519" s="325" t="str">
        <f>CONCATENATE(Table2[[#This Row],[Measure]],Table2[[#This Row],[Variant]])</f>
        <v>TrofferNewT2x2</v>
      </c>
      <c r="E519">
        <v>53</v>
      </c>
      <c r="F519" t="str">
        <f>CONCATENATE(Table2[[#This Row],[Measure &amp; Variant]],Table2[[#This Row],[Rated Power/Unit]])</f>
        <v>TrofferNewT2x253</v>
      </c>
      <c r="G519">
        <f>Table2[[#This Row],[Rated Power/Unit]]</f>
        <v>53</v>
      </c>
    </row>
    <row r="520" spans="2:7">
      <c r="B520" s="325" t="s">
        <v>240</v>
      </c>
      <c r="C520" s="325" t="s">
        <v>296</v>
      </c>
      <c r="D520" s="325" t="str">
        <f>CONCATENATE(Table2[[#This Row],[Measure]],Table2[[#This Row],[Variant]])</f>
        <v>TrofferNewT2x2</v>
      </c>
      <c r="E520">
        <v>54</v>
      </c>
      <c r="F520" t="str">
        <f>CONCATENATE(Table2[[#This Row],[Measure &amp; Variant]],Table2[[#This Row],[Rated Power/Unit]])</f>
        <v>TrofferNewT2x254</v>
      </c>
      <c r="G520">
        <f>Table2[[#This Row],[Rated Power/Unit]]</f>
        <v>54</v>
      </c>
    </row>
    <row r="521" spans="2:7">
      <c r="B521" s="325" t="s">
        <v>240</v>
      </c>
      <c r="C521" s="325" t="s">
        <v>296</v>
      </c>
      <c r="D521" s="325" t="str">
        <f>CONCATENATE(Table2[[#This Row],[Measure]],Table2[[#This Row],[Variant]])</f>
        <v>TrofferNewT2x2</v>
      </c>
      <c r="E521">
        <v>55</v>
      </c>
      <c r="F521" t="str">
        <f>CONCATENATE(Table2[[#This Row],[Measure &amp; Variant]],Table2[[#This Row],[Rated Power/Unit]])</f>
        <v>TrofferNewT2x255</v>
      </c>
      <c r="G521">
        <f>Table2[[#This Row],[Rated Power/Unit]]</f>
        <v>55</v>
      </c>
    </row>
    <row r="522" spans="2:7">
      <c r="B522" s="325" t="s">
        <v>240</v>
      </c>
      <c r="C522" s="325" t="s">
        <v>296</v>
      </c>
      <c r="D522" s="325" t="str">
        <f>CONCATENATE(Table2[[#This Row],[Measure]],Table2[[#This Row],[Variant]])</f>
        <v>TrofferNewT2x2</v>
      </c>
      <c r="E522">
        <v>56</v>
      </c>
      <c r="F522" t="str">
        <f>CONCATENATE(Table2[[#This Row],[Measure &amp; Variant]],Table2[[#This Row],[Rated Power/Unit]])</f>
        <v>TrofferNewT2x256</v>
      </c>
      <c r="G522">
        <f>Table2[[#This Row],[Rated Power/Unit]]</f>
        <v>56</v>
      </c>
    </row>
    <row r="523" spans="2:7">
      <c r="B523" s="325" t="s">
        <v>240</v>
      </c>
      <c r="C523" s="325" t="s">
        <v>296</v>
      </c>
      <c r="D523" s="325" t="str">
        <f>CONCATENATE(Table2[[#This Row],[Measure]],Table2[[#This Row],[Variant]])</f>
        <v>TrofferNewT2x2</v>
      </c>
      <c r="E523">
        <v>57</v>
      </c>
      <c r="F523" t="str">
        <f>CONCATENATE(Table2[[#This Row],[Measure &amp; Variant]],Table2[[#This Row],[Rated Power/Unit]])</f>
        <v>TrofferNewT2x257</v>
      </c>
      <c r="G523">
        <f>Table2[[#This Row],[Rated Power/Unit]]</f>
        <v>57</v>
      </c>
    </row>
    <row r="524" spans="2:7">
      <c r="B524" s="325" t="s">
        <v>240</v>
      </c>
      <c r="C524" s="325" t="s">
        <v>296</v>
      </c>
      <c r="D524" s="325" t="str">
        <f>CONCATENATE(Table2[[#This Row],[Measure]],Table2[[#This Row],[Variant]])</f>
        <v>TrofferNewT2x2</v>
      </c>
      <c r="E524">
        <v>58</v>
      </c>
      <c r="F524" t="str">
        <f>CONCATENATE(Table2[[#This Row],[Measure &amp; Variant]],Table2[[#This Row],[Rated Power/Unit]])</f>
        <v>TrofferNewT2x258</v>
      </c>
      <c r="G524">
        <f>Table2[[#This Row],[Rated Power/Unit]]</f>
        <v>58</v>
      </c>
    </row>
    <row r="525" spans="2:7">
      <c r="B525" s="325" t="s">
        <v>240</v>
      </c>
      <c r="C525" s="325" t="s">
        <v>296</v>
      </c>
      <c r="D525" s="325" t="str">
        <f>CONCATENATE(Table2[[#This Row],[Measure]],Table2[[#This Row],[Variant]])</f>
        <v>TrofferNewT2x2</v>
      </c>
      <c r="E525">
        <v>59</v>
      </c>
      <c r="F525" t="str">
        <f>CONCATENATE(Table2[[#This Row],[Measure &amp; Variant]],Table2[[#This Row],[Rated Power/Unit]])</f>
        <v>TrofferNewT2x259</v>
      </c>
      <c r="G525">
        <f>Table2[[#This Row],[Rated Power/Unit]]</f>
        <v>59</v>
      </c>
    </row>
    <row r="526" spans="2:7">
      <c r="B526" s="325" t="s">
        <v>240</v>
      </c>
      <c r="C526" s="325" t="s">
        <v>296</v>
      </c>
      <c r="D526" s="325" t="str">
        <f>CONCATENATE(Table2[[#This Row],[Measure]],Table2[[#This Row],[Variant]])</f>
        <v>TrofferNewT2x2</v>
      </c>
      <c r="E526">
        <v>60</v>
      </c>
      <c r="F526" t="str">
        <f>CONCATENATE(Table2[[#This Row],[Measure &amp; Variant]],Table2[[#This Row],[Rated Power/Unit]])</f>
        <v>TrofferNewT2x260</v>
      </c>
      <c r="G526">
        <f>Table2[[#This Row],[Rated Power/Unit]]</f>
        <v>60</v>
      </c>
    </row>
    <row r="527" spans="2:7">
      <c r="B527" s="325" t="s">
        <v>240</v>
      </c>
      <c r="C527" s="325" t="s">
        <v>296</v>
      </c>
      <c r="D527" s="325" t="str">
        <f>CONCATENATE(Table2[[#This Row],[Measure]],Table2[[#This Row],[Variant]])</f>
        <v>TrofferNewT2x2</v>
      </c>
      <c r="E527">
        <v>61</v>
      </c>
      <c r="F527" t="str">
        <f>CONCATENATE(Table2[[#This Row],[Measure &amp; Variant]],Table2[[#This Row],[Rated Power/Unit]])</f>
        <v>TrofferNewT2x261</v>
      </c>
      <c r="G527">
        <f>Table2[[#This Row],[Rated Power/Unit]]</f>
        <v>61</v>
      </c>
    </row>
    <row r="528" spans="2:7">
      <c r="B528" s="325" t="s">
        <v>240</v>
      </c>
      <c r="C528" s="325" t="s">
        <v>296</v>
      </c>
      <c r="D528" s="325" t="str">
        <f>CONCATENATE(Table2[[#This Row],[Measure]],Table2[[#This Row],[Variant]])</f>
        <v>TrofferNewT2x2</v>
      </c>
      <c r="E528">
        <v>62</v>
      </c>
      <c r="F528" t="str">
        <f>CONCATENATE(Table2[[#This Row],[Measure &amp; Variant]],Table2[[#This Row],[Rated Power/Unit]])</f>
        <v>TrofferNewT2x262</v>
      </c>
      <c r="G528">
        <f>Table2[[#This Row],[Rated Power/Unit]]</f>
        <v>62</v>
      </c>
    </row>
    <row r="529" spans="2:7">
      <c r="B529" s="325" t="s">
        <v>240</v>
      </c>
      <c r="C529" s="325" t="s">
        <v>296</v>
      </c>
      <c r="D529" s="325" t="str">
        <f>CONCATENATE(Table2[[#This Row],[Measure]],Table2[[#This Row],[Variant]])</f>
        <v>TrofferNewT2x2</v>
      </c>
      <c r="E529">
        <v>63</v>
      </c>
      <c r="F529" t="str">
        <f>CONCATENATE(Table2[[#This Row],[Measure &amp; Variant]],Table2[[#This Row],[Rated Power/Unit]])</f>
        <v>TrofferNewT2x263</v>
      </c>
      <c r="G529">
        <f>Table2[[#This Row],[Rated Power/Unit]]</f>
        <v>63</v>
      </c>
    </row>
    <row r="530" spans="2:7">
      <c r="B530" s="325" t="s">
        <v>240</v>
      </c>
      <c r="C530" s="325" t="s">
        <v>296</v>
      </c>
      <c r="D530" s="325" t="str">
        <f>CONCATENATE(Table2[[#This Row],[Measure]],Table2[[#This Row],[Variant]])</f>
        <v>TrofferNewT2x2</v>
      </c>
      <c r="E530">
        <v>64</v>
      </c>
      <c r="F530" t="str">
        <f>CONCATENATE(Table2[[#This Row],[Measure &amp; Variant]],Table2[[#This Row],[Rated Power/Unit]])</f>
        <v>TrofferNewT2x264</v>
      </c>
      <c r="G530">
        <f>Table2[[#This Row],[Rated Power/Unit]]</f>
        <v>64</v>
      </c>
    </row>
    <row r="531" spans="2:7">
      <c r="B531" s="325" t="s">
        <v>240</v>
      </c>
      <c r="C531" s="325" t="s">
        <v>296</v>
      </c>
      <c r="D531" s="325" t="str">
        <f>CONCATENATE(Table2[[#This Row],[Measure]],Table2[[#This Row],[Variant]])</f>
        <v>TrofferNewT2x2</v>
      </c>
      <c r="E531">
        <v>65</v>
      </c>
      <c r="F531" t="str">
        <f>CONCATENATE(Table2[[#This Row],[Measure &amp; Variant]],Table2[[#This Row],[Rated Power/Unit]])</f>
        <v>TrofferNewT2x265</v>
      </c>
      <c r="G531">
        <f>Table2[[#This Row],[Rated Power/Unit]]</f>
        <v>65</v>
      </c>
    </row>
    <row r="532" spans="2:7">
      <c r="B532" s="325" t="s">
        <v>240</v>
      </c>
      <c r="C532" s="325" t="s">
        <v>296</v>
      </c>
      <c r="D532" s="325" t="str">
        <f>CONCATENATE(Table2[[#This Row],[Measure]],Table2[[#This Row],[Variant]])</f>
        <v>TrofferNewT2x2</v>
      </c>
      <c r="E532">
        <v>66</v>
      </c>
      <c r="F532" t="str">
        <f>CONCATENATE(Table2[[#This Row],[Measure &amp; Variant]],Table2[[#This Row],[Rated Power/Unit]])</f>
        <v>TrofferNewT2x266</v>
      </c>
      <c r="G532">
        <f>Table2[[#This Row],[Rated Power/Unit]]</f>
        <v>66</v>
      </c>
    </row>
    <row r="533" spans="2:7">
      <c r="B533" s="325" t="s">
        <v>240</v>
      </c>
      <c r="C533" s="325" t="s">
        <v>296</v>
      </c>
      <c r="D533" s="325" t="str">
        <f>CONCATENATE(Table2[[#This Row],[Measure]],Table2[[#This Row],[Variant]])</f>
        <v>TrofferNewT2x2</v>
      </c>
      <c r="E533">
        <v>67</v>
      </c>
      <c r="F533" t="str">
        <f>CONCATENATE(Table2[[#This Row],[Measure &amp; Variant]],Table2[[#This Row],[Rated Power/Unit]])</f>
        <v>TrofferNewT2x267</v>
      </c>
      <c r="G533">
        <f>Table2[[#This Row],[Rated Power/Unit]]</f>
        <v>67</v>
      </c>
    </row>
    <row r="534" spans="2:7">
      <c r="B534" s="325" t="s">
        <v>240</v>
      </c>
      <c r="C534" s="325" t="s">
        <v>296</v>
      </c>
      <c r="D534" s="325" t="str">
        <f>CONCATENATE(Table2[[#This Row],[Measure]],Table2[[#This Row],[Variant]])</f>
        <v>TrofferNewT2x2</v>
      </c>
      <c r="E534">
        <v>68</v>
      </c>
      <c r="F534" t="str">
        <f>CONCATENATE(Table2[[#This Row],[Measure &amp; Variant]],Table2[[#This Row],[Rated Power/Unit]])</f>
        <v>TrofferNewT2x268</v>
      </c>
      <c r="G534">
        <f>Table2[[#This Row],[Rated Power/Unit]]</f>
        <v>68</v>
      </c>
    </row>
    <row r="535" spans="2:7">
      <c r="B535" s="325" t="s">
        <v>240</v>
      </c>
      <c r="C535" s="325" t="s">
        <v>296</v>
      </c>
      <c r="D535" s="325" t="str">
        <f>CONCATENATE(Table2[[#This Row],[Measure]],Table2[[#This Row],[Variant]])</f>
        <v>TrofferNewT2x2</v>
      </c>
      <c r="E535">
        <v>69</v>
      </c>
      <c r="F535" t="str">
        <f>CONCATENATE(Table2[[#This Row],[Measure &amp; Variant]],Table2[[#This Row],[Rated Power/Unit]])</f>
        <v>TrofferNewT2x269</v>
      </c>
      <c r="G535">
        <f>Table2[[#This Row],[Rated Power/Unit]]</f>
        <v>69</v>
      </c>
    </row>
    <row r="536" spans="2:7">
      <c r="B536" s="325" t="s">
        <v>240</v>
      </c>
      <c r="C536" s="325" t="s">
        <v>296</v>
      </c>
      <c r="D536" s="325" t="str">
        <f>CONCATENATE(Table2[[#This Row],[Measure]],Table2[[#This Row],[Variant]])</f>
        <v>TrofferNewT2x2</v>
      </c>
      <c r="E536">
        <v>70</v>
      </c>
      <c r="F536" t="str">
        <f>CONCATENATE(Table2[[#This Row],[Measure &amp; Variant]],Table2[[#This Row],[Rated Power/Unit]])</f>
        <v>TrofferNewT2x270</v>
      </c>
      <c r="G536">
        <f>Table2[[#This Row],[Rated Power/Unit]]</f>
        <v>70</v>
      </c>
    </row>
    <row r="537" spans="2:7">
      <c r="B537" s="325" t="s">
        <v>240</v>
      </c>
      <c r="C537" s="325" t="s">
        <v>296</v>
      </c>
      <c r="D537" s="325" t="str">
        <f>CONCATENATE(Table2[[#This Row],[Measure]],Table2[[#This Row],[Variant]])</f>
        <v>TrofferNewT2x2</v>
      </c>
      <c r="E537">
        <v>71</v>
      </c>
      <c r="F537" t="str">
        <f>CONCATENATE(Table2[[#This Row],[Measure &amp; Variant]],Table2[[#This Row],[Rated Power/Unit]])</f>
        <v>TrofferNewT2x271</v>
      </c>
      <c r="G537">
        <f>Table2[[#This Row],[Rated Power/Unit]]</f>
        <v>71</v>
      </c>
    </row>
    <row r="538" spans="2:7">
      <c r="B538" s="325" t="s">
        <v>240</v>
      </c>
      <c r="C538" s="325" t="s">
        <v>296</v>
      </c>
      <c r="D538" s="325" t="str">
        <f>CONCATENATE(Table2[[#This Row],[Measure]],Table2[[#This Row],[Variant]])</f>
        <v>TrofferNewT2x2</v>
      </c>
      <c r="E538">
        <v>72</v>
      </c>
      <c r="F538" t="str">
        <f>CONCATENATE(Table2[[#This Row],[Measure &amp; Variant]],Table2[[#This Row],[Rated Power/Unit]])</f>
        <v>TrofferNewT2x272</v>
      </c>
      <c r="G538">
        <f>Table2[[#This Row],[Rated Power/Unit]]</f>
        <v>72</v>
      </c>
    </row>
    <row r="539" spans="2:7">
      <c r="B539" s="325" t="s">
        <v>240</v>
      </c>
      <c r="C539" s="325" t="s">
        <v>296</v>
      </c>
      <c r="D539" s="325" t="str">
        <f>CONCATENATE(Table2[[#This Row],[Measure]],Table2[[#This Row],[Variant]])</f>
        <v>TrofferNewT2x2</v>
      </c>
      <c r="E539">
        <v>73</v>
      </c>
      <c r="F539" t="str">
        <f>CONCATENATE(Table2[[#This Row],[Measure &amp; Variant]],Table2[[#This Row],[Rated Power/Unit]])</f>
        <v>TrofferNewT2x273</v>
      </c>
      <c r="G539">
        <f>Table2[[#This Row],[Rated Power/Unit]]</f>
        <v>73</v>
      </c>
    </row>
    <row r="540" spans="2:7">
      <c r="B540" s="325" t="s">
        <v>240</v>
      </c>
      <c r="C540" s="325" t="s">
        <v>296</v>
      </c>
      <c r="D540" s="325" t="str">
        <f>CONCATENATE(Table2[[#This Row],[Measure]],Table2[[#This Row],[Variant]])</f>
        <v>TrofferNewT2x2</v>
      </c>
      <c r="E540">
        <v>74</v>
      </c>
      <c r="F540" t="str">
        <f>CONCATENATE(Table2[[#This Row],[Measure &amp; Variant]],Table2[[#This Row],[Rated Power/Unit]])</f>
        <v>TrofferNewT2x274</v>
      </c>
      <c r="G540">
        <f>Table2[[#This Row],[Rated Power/Unit]]</f>
        <v>74</v>
      </c>
    </row>
    <row r="541" spans="2:7">
      <c r="B541" s="325" t="s">
        <v>240</v>
      </c>
      <c r="C541" s="325" t="s">
        <v>296</v>
      </c>
      <c r="D541" s="325" t="str">
        <f>CONCATENATE(Table2[[#This Row],[Measure]],Table2[[#This Row],[Variant]])</f>
        <v>TrofferNewT2x2</v>
      </c>
      <c r="E541">
        <v>75</v>
      </c>
      <c r="F541" t="str">
        <f>CONCATENATE(Table2[[#This Row],[Measure &amp; Variant]],Table2[[#This Row],[Rated Power/Unit]])</f>
        <v>TrofferNewT2x275</v>
      </c>
      <c r="G541">
        <f>Table2[[#This Row],[Rated Power/Unit]]</f>
        <v>75</v>
      </c>
    </row>
    <row r="542" spans="2:7">
      <c r="B542" s="325" t="s">
        <v>240</v>
      </c>
      <c r="C542" s="325" t="s">
        <v>296</v>
      </c>
      <c r="D542" s="325" t="str">
        <f>CONCATENATE(Table2[[#This Row],[Measure]],Table2[[#This Row],[Variant]])</f>
        <v>TrofferNewT2x2</v>
      </c>
      <c r="E542">
        <v>76</v>
      </c>
      <c r="F542" t="str">
        <f>CONCATENATE(Table2[[#This Row],[Measure &amp; Variant]],Table2[[#This Row],[Rated Power/Unit]])</f>
        <v>TrofferNewT2x276</v>
      </c>
      <c r="G542">
        <f>Table2[[#This Row],[Rated Power/Unit]]</f>
        <v>76</v>
      </c>
    </row>
    <row r="543" spans="2:7">
      <c r="B543" s="325" t="s">
        <v>240</v>
      </c>
      <c r="C543" s="325" t="s">
        <v>296</v>
      </c>
      <c r="D543" s="325" t="str">
        <f>CONCATENATE(Table2[[#This Row],[Measure]],Table2[[#This Row],[Variant]])</f>
        <v>TrofferNewT2x2</v>
      </c>
      <c r="E543">
        <v>77</v>
      </c>
      <c r="F543" t="str">
        <f>CONCATENATE(Table2[[#This Row],[Measure &amp; Variant]],Table2[[#This Row],[Rated Power/Unit]])</f>
        <v>TrofferNewT2x277</v>
      </c>
      <c r="G543">
        <f>Table2[[#This Row],[Rated Power/Unit]]</f>
        <v>77</v>
      </c>
    </row>
    <row r="544" spans="2:7">
      <c r="B544" s="325" t="s">
        <v>240</v>
      </c>
      <c r="C544" s="325" t="s">
        <v>296</v>
      </c>
      <c r="D544" s="325" t="str">
        <f>CONCATENATE(Table2[[#This Row],[Measure]],Table2[[#This Row],[Variant]])</f>
        <v>TrofferNewT2x2</v>
      </c>
      <c r="E544">
        <v>78</v>
      </c>
      <c r="F544" t="str">
        <f>CONCATENATE(Table2[[#This Row],[Measure &amp; Variant]],Table2[[#This Row],[Rated Power/Unit]])</f>
        <v>TrofferNewT2x278</v>
      </c>
      <c r="G544">
        <f>Table2[[#This Row],[Rated Power/Unit]]</f>
        <v>78</v>
      </c>
    </row>
    <row r="545" spans="2:7">
      <c r="B545" s="325" t="s">
        <v>240</v>
      </c>
      <c r="C545" s="325" t="s">
        <v>296</v>
      </c>
      <c r="D545" s="325" t="str">
        <f>CONCATENATE(Table2[[#This Row],[Measure]],Table2[[#This Row],[Variant]])</f>
        <v>TrofferNewT2x2</v>
      </c>
      <c r="E545">
        <v>79</v>
      </c>
      <c r="F545" t="str">
        <f>CONCATENATE(Table2[[#This Row],[Measure &amp; Variant]],Table2[[#This Row],[Rated Power/Unit]])</f>
        <v>TrofferNewT2x279</v>
      </c>
      <c r="G545">
        <f>Table2[[#This Row],[Rated Power/Unit]]</f>
        <v>79</v>
      </c>
    </row>
    <row r="546" spans="2:7">
      <c r="B546" s="325" t="s">
        <v>240</v>
      </c>
      <c r="C546" s="325" t="s">
        <v>296</v>
      </c>
      <c r="D546" s="325" t="str">
        <f>CONCATENATE(Table2[[#This Row],[Measure]],Table2[[#This Row],[Variant]])</f>
        <v>TrofferNewT2x2</v>
      </c>
      <c r="E546">
        <v>80</v>
      </c>
      <c r="F546" t="str">
        <f>CONCATENATE(Table2[[#This Row],[Measure &amp; Variant]],Table2[[#This Row],[Rated Power/Unit]])</f>
        <v>TrofferNewT2x280</v>
      </c>
      <c r="G546">
        <f>Table2[[#This Row],[Rated Power/Unit]]</f>
        <v>80</v>
      </c>
    </row>
    <row r="547" spans="2:7">
      <c r="B547" s="325" t="s">
        <v>240</v>
      </c>
      <c r="C547" s="325" t="s">
        <v>296</v>
      </c>
      <c r="D547" s="325" t="str">
        <f>CONCATENATE(Table2[[#This Row],[Measure]],Table2[[#This Row],[Variant]])</f>
        <v>TrofferNewT2x2</v>
      </c>
      <c r="E547">
        <v>81</v>
      </c>
      <c r="F547" t="str">
        <f>CONCATENATE(Table2[[#This Row],[Measure &amp; Variant]],Table2[[#This Row],[Rated Power/Unit]])</f>
        <v>TrofferNewT2x281</v>
      </c>
      <c r="G547">
        <f>Table2[[#This Row],[Rated Power/Unit]]</f>
        <v>81</v>
      </c>
    </row>
    <row r="548" spans="2:7">
      <c r="B548" s="325" t="s">
        <v>240</v>
      </c>
      <c r="C548" s="325" t="s">
        <v>296</v>
      </c>
      <c r="D548" s="325" t="str">
        <f>CONCATENATE(Table2[[#This Row],[Measure]],Table2[[#This Row],[Variant]])</f>
        <v>TrofferNewT2x2</v>
      </c>
      <c r="E548">
        <v>82</v>
      </c>
      <c r="F548" t="str">
        <f>CONCATENATE(Table2[[#This Row],[Measure &amp; Variant]],Table2[[#This Row],[Rated Power/Unit]])</f>
        <v>TrofferNewT2x282</v>
      </c>
      <c r="G548">
        <f>Table2[[#This Row],[Rated Power/Unit]]</f>
        <v>82</v>
      </c>
    </row>
    <row r="549" spans="2:7">
      <c r="B549" s="325" t="s">
        <v>240</v>
      </c>
      <c r="C549" s="325" t="s">
        <v>296</v>
      </c>
      <c r="D549" s="325" t="str">
        <f>CONCATENATE(Table2[[#This Row],[Measure]],Table2[[#This Row],[Variant]])</f>
        <v>TrofferNewT2x2</v>
      </c>
      <c r="E549">
        <v>83</v>
      </c>
      <c r="F549" t="str">
        <f>CONCATENATE(Table2[[#This Row],[Measure &amp; Variant]],Table2[[#This Row],[Rated Power/Unit]])</f>
        <v>TrofferNewT2x283</v>
      </c>
      <c r="G549">
        <f>Table2[[#This Row],[Rated Power/Unit]]</f>
        <v>83</v>
      </c>
    </row>
    <row r="550" spans="2:7">
      <c r="B550" s="325" t="s">
        <v>240</v>
      </c>
      <c r="C550" s="325" t="s">
        <v>296</v>
      </c>
      <c r="D550" s="325" t="str">
        <f>CONCATENATE(Table2[[#This Row],[Measure]],Table2[[#This Row],[Variant]])</f>
        <v>TrofferNewT2x2</v>
      </c>
      <c r="E550">
        <v>84</v>
      </c>
      <c r="F550" t="str">
        <f>CONCATENATE(Table2[[#This Row],[Measure &amp; Variant]],Table2[[#This Row],[Rated Power/Unit]])</f>
        <v>TrofferNewT2x284</v>
      </c>
      <c r="G550">
        <f>Table2[[#This Row],[Rated Power/Unit]]</f>
        <v>84</v>
      </c>
    </row>
    <row r="551" spans="2:7">
      <c r="B551" s="325" t="s">
        <v>240</v>
      </c>
      <c r="C551" s="325" t="s">
        <v>296</v>
      </c>
      <c r="D551" s="325" t="str">
        <f>CONCATENATE(Table2[[#This Row],[Measure]],Table2[[#This Row],[Variant]])</f>
        <v>TrofferNewT2x2</v>
      </c>
      <c r="E551">
        <v>85</v>
      </c>
      <c r="F551" t="str">
        <f>CONCATENATE(Table2[[#This Row],[Measure &amp; Variant]],Table2[[#This Row],[Rated Power/Unit]])</f>
        <v>TrofferNewT2x285</v>
      </c>
      <c r="G551">
        <f>Table2[[#This Row],[Rated Power/Unit]]</f>
        <v>85</v>
      </c>
    </row>
    <row r="552" spans="2:7">
      <c r="B552" s="325" t="s">
        <v>240</v>
      </c>
      <c r="C552" s="325" t="s">
        <v>296</v>
      </c>
      <c r="D552" s="325" t="str">
        <f>CONCATENATE(Table2[[#This Row],[Measure]],Table2[[#This Row],[Variant]])</f>
        <v>TrofferNewT2x2</v>
      </c>
      <c r="E552">
        <v>86</v>
      </c>
      <c r="F552" t="str">
        <f>CONCATENATE(Table2[[#This Row],[Measure &amp; Variant]],Table2[[#This Row],[Rated Power/Unit]])</f>
        <v>TrofferNewT2x286</v>
      </c>
      <c r="G552">
        <f>Table2[[#This Row],[Rated Power/Unit]]</f>
        <v>86</v>
      </c>
    </row>
    <row r="553" spans="2:7">
      <c r="B553" s="325" t="s">
        <v>240</v>
      </c>
      <c r="C553" s="325" t="s">
        <v>296</v>
      </c>
      <c r="D553" s="325" t="str">
        <f>CONCATENATE(Table2[[#This Row],[Measure]],Table2[[#This Row],[Variant]])</f>
        <v>TrofferNewT2x2</v>
      </c>
      <c r="E553">
        <v>87</v>
      </c>
      <c r="F553" t="str">
        <f>CONCATENATE(Table2[[#This Row],[Measure &amp; Variant]],Table2[[#This Row],[Rated Power/Unit]])</f>
        <v>TrofferNewT2x287</v>
      </c>
      <c r="G553">
        <f>Table2[[#This Row],[Rated Power/Unit]]</f>
        <v>87</v>
      </c>
    </row>
    <row r="554" spans="2:7">
      <c r="B554" s="325" t="s">
        <v>240</v>
      </c>
      <c r="C554" s="325" t="s">
        <v>296</v>
      </c>
      <c r="D554" s="325" t="str">
        <f>CONCATENATE(Table2[[#This Row],[Measure]],Table2[[#This Row],[Variant]])</f>
        <v>TrofferNewT2x2</v>
      </c>
      <c r="E554">
        <v>88</v>
      </c>
      <c r="F554" t="str">
        <f>CONCATENATE(Table2[[#This Row],[Measure &amp; Variant]],Table2[[#This Row],[Rated Power/Unit]])</f>
        <v>TrofferNewT2x288</v>
      </c>
      <c r="G554">
        <f>Table2[[#This Row],[Rated Power/Unit]]</f>
        <v>88</v>
      </c>
    </row>
    <row r="555" spans="2:7">
      <c r="B555" s="325" t="s">
        <v>240</v>
      </c>
      <c r="C555" s="325" t="s">
        <v>296</v>
      </c>
      <c r="D555" s="325" t="str">
        <f>CONCATENATE(Table2[[#This Row],[Measure]],Table2[[#This Row],[Variant]])</f>
        <v>TrofferNewT2x2</v>
      </c>
      <c r="E555">
        <v>89</v>
      </c>
      <c r="F555" t="str">
        <f>CONCATENATE(Table2[[#This Row],[Measure &amp; Variant]],Table2[[#This Row],[Rated Power/Unit]])</f>
        <v>TrofferNewT2x289</v>
      </c>
      <c r="G555">
        <f>Table2[[#This Row],[Rated Power/Unit]]</f>
        <v>89</v>
      </c>
    </row>
    <row r="556" spans="2:7">
      <c r="B556" s="325" t="s">
        <v>240</v>
      </c>
      <c r="C556" s="325" t="s">
        <v>296</v>
      </c>
      <c r="D556" s="325" t="str">
        <f>CONCATENATE(Table2[[#This Row],[Measure]],Table2[[#This Row],[Variant]])</f>
        <v>TrofferNewT2x2</v>
      </c>
      <c r="E556">
        <v>90</v>
      </c>
      <c r="F556" t="str">
        <f>CONCATENATE(Table2[[#This Row],[Measure &amp; Variant]],Table2[[#This Row],[Rated Power/Unit]])</f>
        <v>TrofferNewT2x290</v>
      </c>
      <c r="G556">
        <f>Table2[[#This Row],[Rated Power/Unit]]</f>
        <v>90</v>
      </c>
    </row>
    <row r="557" spans="2:7">
      <c r="B557" s="325" t="s">
        <v>240</v>
      </c>
      <c r="C557" s="325" t="s">
        <v>296</v>
      </c>
      <c r="D557" s="325" t="str">
        <f>CONCATENATE(Table2[[#This Row],[Measure]],Table2[[#This Row],[Variant]])</f>
        <v>TrofferNewT2x2</v>
      </c>
      <c r="E557">
        <v>91</v>
      </c>
      <c r="F557" t="str">
        <f>CONCATENATE(Table2[[#This Row],[Measure &amp; Variant]],Table2[[#This Row],[Rated Power/Unit]])</f>
        <v>TrofferNewT2x291</v>
      </c>
      <c r="G557">
        <f>Table2[[#This Row],[Rated Power/Unit]]</f>
        <v>91</v>
      </c>
    </row>
    <row r="558" spans="2:7">
      <c r="B558" s="325" t="s">
        <v>240</v>
      </c>
      <c r="C558" s="325" t="s">
        <v>296</v>
      </c>
      <c r="D558" s="325" t="str">
        <f>CONCATENATE(Table2[[#This Row],[Measure]],Table2[[#This Row],[Variant]])</f>
        <v>TrofferNewT2x2</v>
      </c>
      <c r="E558">
        <v>92</v>
      </c>
      <c r="F558" t="str">
        <f>CONCATENATE(Table2[[#This Row],[Measure &amp; Variant]],Table2[[#This Row],[Rated Power/Unit]])</f>
        <v>TrofferNewT2x292</v>
      </c>
      <c r="G558">
        <f>Table2[[#This Row],[Rated Power/Unit]]</f>
        <v>92</v>
      </c>
    </row>
    <row r="559" spans="2:7">
      <c r="B559" s="325" t="s">
        <v>240</v>
      </c>
      <c r="C559" s="325" t="s">
        <v>296</v>
      </c>
      <c r="D559" s="325" t="str">
        <f>CONCATENATE(Table2[[#This Row],[Measure]],Table2[[#This Row],[Variant]])</f>
        <v>TrofferNewT2x2</v>
      </c>
      <c r="E559">
        <v>93</v>
      </c>
      <c r="F559" t="str">
        <f>CONCATENATE(Table2[[#This Row],[Measure &amp; Variant]],Table2[[#This Row],[Rated Power/Unit]])</f>
        <v>TrofferNewT2x293</v>
      </c>
      <c r="G559">
        <f>Table2[[#This Row],[Rated Power/Unit]]</f>
        <v>93</v>
      </c>
    </row>
    <row r="560" spans="2:7">
      <c r="B560" s="325" t="s">
        <v>240</v>
      </c>
      <c r="C560" s="325" t="s">
        <v>296</v>
      </c>
      <c r="D560" s="325" t="str">
        <f>CONCATENATE(Table2[[#This Row],[Measure]],Table2[[#This Row],[Variant]])</f>
        <v>TrofferNewT2x2</v>
      </c>
      <c r="E560">
        <v>94</v>
      </c>
      <c r="F560" t="str">
        <f>CONCATENATE(Table2[[#This Row],[Measure &amp; Variant]],Table2[[#This Row],[Rated Power/Unit]])</f>
        <v>TrofferNewT2x294</v>
      </c>
      <c r="G560">
        <f>Table2[[#This Row],[Rated Power/Unit]]</f>
        <v>94</v>
      </c>
    </row>
    <row r="561" spans="2:7">
      <c r="B561" s="325" t="s">
        <v>240</v>
      </c>
      <c r="C561" s="325" t="s">
        <v>296</v>
      </c>
      <c r="D561" s="325" t="str">
        <f>CONCATENATE(Table2[[#This Row],[Measure]],Table2[[#This Row],[Variant]])</f>
        <v>TrofferNewT2x2</v>
      </c>
      <c r="E561">
        <v>95</v>
      </c>
      <c r="F561" t="str">
        <f>CONCATENATE(Table2[[#This Row],[Measure &amp; Variant]],Table2[[#This Row],[Rated Power/Unit]])</f>
        <v>TrofferNewT2x295</v>
      </c>
      <c r="G561">
        <f>Table2[[#This Row],[Rated Power/Unit]]</f>
        <v>95</v>
      </c>
    </row>
    <row r="562" spans="2:7">
      <c r="B562" s="325" t="s">
        <v>240</v>
      </c>
      <c r="C562" s="325" t="s">
        <v>296</v>
      </c>
      <c r="D562" s="325" t="str">
        <f>CONCATENATE(Table2[[#This Row],[Measure]],Table2[[#This Row],[Variant]])</f>
        <v>TrofferNewT2x2</v>
      </c>
      <c r="E562">
        <v>96</v>
      </c>
      <c r="F562" t="str">
        <f>CONCATENATE(Table2[[#This Row],[Measure &amp; Variant]],Table2[[#This Row],[Rated Power/Unit]])</f>
        <v>TrofferNewT2x296</v>
      </c>
      <c r="G562">
        <f>Table2[[#This Row],[Rated Power/Unit]]</f>
        <v>96</v>
      </c>
    </row>
    <row r="563" spans="2:7">
      <c r="B563" s="325" t="s">
        <v>240</v>
      </c>
      <c r="C563" s="325" t="s">
        <v>296</v>
      </c>
      <c r="D563" s="325" t="str">
        <f>CONCATENATE(Table2[[#This Row],[Measure]],Table2[[#This Row],[Variant]])</f>
        <v>TrofferNewT2x2</v>
      </c>
      <c r="E563">
        <v>97</v>
      </c>
      <c r="F563" t="str">
        <f>CONCATENATE(Table2[[#This Row],[Measure &amp; Variant]],Table2[[#This Row],[Rated Power/Unit]])</f>
        <v>TrofferNewT2x297</v>
      </c>
      <c r="G563">
        <f>Table2[[#This Row],[Rated Power/Unit]]</f>
        <v>97</v>
      </c>
    </row>
    <row r="564" spans="2:7">
      <c r="B564" s="325" t="s">
        <v>240</v>
      </c>
      <c r="C564" s="325" t="s">
        <v>296</v>
      </c>
      <c r="D564" s="325" t="str">
        <f>CONCATENATE(Table2[[#This Row],[Measure]],Table2[[#This Row],[Variant]])</f>
        <v>TrofferNewT2x2</v>
      </c>
      <c r="E564">
        <v>98</v>
      </c>
      <c r="F564" t="str">
        <f>CONCATENATE(Table2[[#This Row],[Measure &amp; Variant]],Table2[[#This Row],[Rated Power/Unit]])</f>
        <v>TrofferNewT2x298</v>
      </c>
      <c r="G564">
        <f>Table2[[#This Row],[Rated Power/Unit]]</f>
        <v>98</v>
      </c>
    </row>
    <row r="565" spans="2:7">
      <c r="B565" s="325" t="s">
        <v>240</v>
      </c>
      <c r="C565" s="325" t="s">
        <v>296</v>
      </c>
      <c r="D565" s="325" t="str">
        <f>CONCATENATE(Table2[[#This Row],[Measure]],Table2[[#This Row],[Variant]])</f>
        <v>TrofferNewT2x2</v>
      </c>
      <c r="E565">
        <v>99</v>
      </c>
      <c r="F565" t="str">
        <f>CONCATENATE(Table2[[#This Row],[Measure &amp; Variant]],Table2[[#This Row],[Rated Power/Unit]])</f>
        <v>TrofferNewT2x299</v>
      </c>
      <c r="G565">
        <f>Table2[[#This Row],[Rated Power/Unit]]</f>
        <v>99</v>
      </c>
    </row>
    <row r="566" spans="2:7">
      <c r="B566" s="325" t="s">
        <v>240</v>
      </c>
      <c r="C566" s="325" t="s">
        <v>296</v>
      </c>
      <c r="D566" s="325" t="str">
        <f>CONCATENATE(Table2[[#This Row],[Measure]],Table2[[#This Row],[Variant]])</f>
        <v>TrofferNewT2x2</v>
      </c>
      <c r="E566">
        <v>100</v>
      </c>
      <c r="F566" t="str">
        <f>CONCATENATE(Table2[[#This Row],[Measure &amp; Variant]],Table2[[#This Row],[Rated Power/Unit]])</f>
        <v>TrofferNewT2x2100</v>
      </c>
      <c r="G566">
        <f>Table2[[#This Row],[Rated Power/Unit]]</f>
        <v>100</v>
      </c>
    </row>
    <row r="567" spans="2:7">
      <c r="B567" s="325" t="s">
        <v>240</v>
      </c>
      <c r="C567" s="325" t="s">
        <v>300</v>
      </c>
      <c r="D567" s="325" t="str">
        <f>CONCATENATE(Table2[[#This Row],[Measure]],Table2[[#This Row],[Variant]])</f>
        <v>TrofferNewT2x2controls</v>
      </c>
      <c r="E567">
        <v>15</v>
      </c>
      <c r="F567" t="str">
        <f>CONCATENATE(Table2[[#This Row],[Measure &amp; Variant]],Table2[[#This Row],[Rated Power/Unit]])</f>
        <v>TrofferNewT2x2controls15</v>
      </c>
      <c r="G567">
        <f>Table2[[#This Row],[Rated Power/Unit]]*0.5</f>
        <v>7.5</v>
      </c>
    </row>
    <row r="568" spans="2:7">
      <c r="B568" s="325" t="s">
        <v>240</v>
      </c>
      <c r="C568" s="325" t="s">
        <v>300</v>
      </c>
      <c r="D568" s="325" t="str">
        <f>CONCATENATE(Table2[[#This Row],[Measure]],Table2[[#This Row],[Variant]])</f>
        <v>TrofferNewT2x2controls</v>
      </c>
      <c r="E568">
        <v>16</v>
      </c>
      <c r="F568" t="str">
        <f>CONCATENATE(Table2[[#This Row],[Measure &amp; Variant]],Table2[[#This Row],[Rated Power/Unit]])</f>
        <v>TrofferNewT2x2controls16</v>
      </c>
      <c r="G568">
        <f>Table2[[#This Row],[Rated Power/Unit]]*0.5</f>
        <v>8</v>
      </c>
    </row>
    <row r="569" spans="2:7">
      <c r="B569" s="325" t="s">
        <v>240</v>
      </c>
      <c r="C569" s="325" t="s">
        <v>300</v>
      </c>
      <c r="D569" s="325" t="str">
        <f>CONCATENATE(Table2[[#This Row],[Measure]],Table2[[#This Row],[Variant]])</f>
        <v>TrofferNewT2x2controls</v>
      </c>
      <c r="E569">
        <v>17</v>
      </c>
      <c r="F569" t="str">
        <f>CONCATENATE(Table2[[#This Row],[Measure &amp; Variant]],Table2[[#This Row],[Rated Power/Unit]])</f>
        <v>TrofferNewT2x2controls17</v>
      </c>
      <c r="G569">
        <f>Table2[[#This Row],[Rated Power/Unit]]*0.5</f>
        <v>8.5</v>
      </c>
    </row>
    <row r="570" spans="2:7">
      <c r="B570" s="325" t="s">
        <v>240</v>
      </c>
      <c r="C570" s="325" t="s">
        <v>300</v>
      </c>
      <c r="D570" s="325" t="str">
        <f>CONCATENATE(Table2[[#This Row],[Measure]],Table2[[#This Row],[Variant]])</f>
        <v>TrofferNewT2x2controls</v>
      </c>
      <c r="E570">
        <v>18</v>
      </c>
      <c r="F570" t="str">
        <f>CONCATENATE(Table2[[#This Row],[Measure &amp; Variant]],Table2[[#This Row],[Rated Power/Unit]])</f>
        <v>TrofferNewT2x2controls18</v>
      </c>
      <c r="G570">
        <f>Table2[[#This Row],[Rated Power/Unit]]*0.5</f>
        <v>9</v>
      </c>
    </row>
    <row r="571" spans="2:7">
      <c r="B571" s="325" t="s">
        <v>240</v>
      </c>
      <c r="C571" s="325" t="s">
        <v>300</v>
      </c>
      <c r="D571" s="325" t="str">
        <f>CONCATENATE(Table2[[#This Row],[Measure]],Table2[[#This Row],[Variant]])</f>
        <v>TrofferNewT2x2controls</v>
      </c>
      <c r="E571">
        <v>19</v>
      </c>
      <c r="F571" t="str">
        <f>CONCATENATE(Table2[[#This Row],[Measure &amp; Variant]],Table2[[#This Row],[Rated Power/Unit]])</f>
        <v>TrofferNewT2x2controls19</v>
      </c>
      <c r="G571">
        <f>Table2[[#This Row],[Rated Power/Unit]]*0.5</f>
        <v>9.5</v>
      </c>
    </row>
    <row r="572" spans="2:7">
      <c r="B572" s="325" t="s">
        <v>240</v>
      </c>
      <c r="C572" s="325" t="s">
        <v>300</v>
      </c>
      <c r="D572" s="325" t="str">
        <f>CONCATENATE(Table2[[#This Row],[Measure]],Table2[[#This Row],[Variant]])</f>
        <v>TrofferNewT2x2controls</v>
      </c>
      <c r="E572">
        <v>20</v>
      </c>
      <c r="F572" t="str">
        <f>CONCATENATE(Table2[[#This Row],[Measure &amp; Variant]],Table2[[#This Row],[Rated Power/Unit]])</f>
        <v>TrofferNewT2x2controls20</v>
      </c>
      <c r="G572">
        <f>Table2[[#This Row],[Rated Power/Unit]]*0.5</f>
        <v>10</v>
      </c>
    </row>
    <row r="573" spans="2:7">
      <c r="B573" s="325" t="s">
        <v>240</v>
      </c>
      <c r="C573" s="325" t="s">
        <v>300</v>
      </c>
      <c r="D573" s="325" t="str">
        <f>CONCATENATE(Table2[[#This Row],[Measure]],Table2[[#This Row],[Variant]])</f>
        <v>TrofferNewT2x2controls</v>
      </c>
      <c r="E573">
        <v>21</v>
      </c>
      <c r="F573" t="str">
        <f>CONCATENATE(Table2[[#This Row],[Measure &amp; Variant]],Table2[[#This Row],[Rated Power/Unit]])</f>
        <v>TrofferNewT2x2controls21</v>
      </c>
      <c r="G573">
        <f>Table2[[#This Row],[Rated Power/Unit]]*0.5</f>
        <v>10.5</v>
      </c>
    </row>
    <row r="574" spans="2:7">
      <c r="B574" s="325" t="s">
        <v>240</v>
      </c>
      <c r="C574" s="325" t="s">
        <v>300</v>
      </c>
      <c r="D574" s="325" t="str">
        <f>CONCATENATE(Table2[[#This Row],[Measure]],Table2[[#This Row],[Variant]])</f>
        <v>TrofferNewT2x2controls</v>
      </c>
      <c r="E574">
        <v>22</v>
      </c>
      <c r="F574" t="str">
        <f>CONCATENATE(Table2[[#This Row],[Measure &amp; Variant]],Table2[[#This Row],[Rated Power/Unit]])</f>
        <v>TrofferNewT2x2controls22</v>
      </c>
      <c r="G574">
        <f>Table2[[#This Row],[Rated Power/Unit]]*0.5</f>
        <v>11</v>
      </c>
    </row>
    <row r="575" spans="2:7">
      <c r="B575" s="325" t="s">
        <v>240</v>
      </c>
      <c r="C575" s="325" t="s">
        <v>300</v>
      </c>
      <c r="D575" s="325" t="str">
        <f>CONCATENATE(Table2[[#This Row],[Measure]],Table2[[#This Row],[Variant]])</f>
        <v>TrofferNewT2x2controls</v>
      </c>
      <c r="E575">
        <v>23</v>
      </c>
      <c r="F575" t="str">
        <f>CONCATENATE(Table2[[#This Row],[Measure &amp; Variant]],Table2[[#This Row],[Rated Power/Unit]])</f>
        <v>TrofferNewT2x2controls23</v>
      </c>
      <c r="G575">
        <f>Table2[[#This Row],[Rated Power/Unit]]*0.5</f>
        <v>11.5</v>
      </c>
    </row>
    <row r="576" spans="2:7">
      <c r="B576" s="325" t="s">
        <v>240</v>
      </c>
      <c r="C576" s="325" t="s">
        <v>300</v>
      </c>
      <c r="D576" s="325" t="str">
        <f>CONCATENATE(Table2[[#This Row],[Measure]],Table2[[#This Row],[Variant]])</f>
        <v>TrofferNewT2x2controls</v>
      </c>
      <c r="E576">
        <v>24</v>
      </c>
      <c r="F576" t="str">
        <f>CONCATENATE(Table2[[#This Row],[Measure &amp; Variant]],Table2[[#This Row],[Rated Power/Unit]])</f>
        <v>TrofferNewT2x2controls24</v>
      </c>
      <c r="G576">
        <f>Table2[[#This Row],[Rated Power/Unit]]*0.5</f>
        <v>12</v>
      </c>
    </row>
    <row r="577" spans="2:7">
      <c r="B577" s="325" t="s">
        <v>240</v>
      </c>
      <c r="C577" s="325" t="s">
        <v>300</v>
      </c>
      <c r="D577" s="325" t="str">
        <f>CONCATENATE(Table2[[#This Row],[Measure]],Table2[[#This Row],[Variant]])</f>
        <v>TrofferNewT2x2controls</v>
      </c>
      <c r="E577">
        <v>25</v>
      </c>
      <c r="F577" t="str">
        <f>CONCATENATE(Table2[[#This Row],[Measure &amp; Variant]],Table2[[#This Row],[Rated Power/Unit]])</f>
        <v>TrofferNewT2x2controls25</v>
      </c>
      <c r="G577">
        <f>Table2[[#This Row],[Rated Power/Unit]]*0.5</f>
        <v>12.5</v>
      </c>
    </row>
    <row r="578" spans="2:7">
      <c r="B578" s="325" t="s">
        <v>240</v>
      </c>
      <c r="C578" s="325" t="s">
        <v>300</v>
      </c>
      <c r="D578" s="325" t="str">
        <f>CONCATENATE(Table2[[#This Row],[Measure]],Table2[[#This Row],[Variant]])</f>
        <v>TrofferNewT2x2controls</v>
      </c>
      <c r="E578">
        <v>26</v>
      </c>
      <c r="F578" t="str">
        <f>CONCATENATE(Table2[[#This Row],[Measure &amp; Variant]],Table2[[#This Row],[Rated Power/Unit]])</f>
        <v>TrofferNewT2x2controls26</v>
      </c>
      <c r="G578">
        <f>Table2[[#This Row],[Rated Power/Unit]]*0.5</f>
        <v>13</v>
      </c>
    </row>
    <row r="579" spans="2:7">
      <c r="B579" s="325" t="s">
        <v>240</v>
      </c>
      <c r="C579" s="325" t="s">
        <v>300</v>
      </c>
      <c r="D579" s="325" t="str">
        <f>CONCATENATE(Table2[[#This Row],[Measure]],Table2[[#This Row],[Variant]])</f>
        <v>TrofferNewT2x2controls</v>
      </c>
      <c r="E579">
        <v>27</v>
      </c>
      <c r="F579" t="str">
        <f>CONCATENATE(Table2[[#This Row],[Measure &amp; Variant]],Table2[[#This Row],[Rated Power/Unit]])</f>
        <v>TrofferNewT2x2controls27</v>
      </c>
      <c r="G579">
        <f>Table2[[#This Row],[Rated Power/Unit]]*0.5</f>
        <v>13.5</v>
      </c>
    </row>
    <row r="580" spans="2:7">
      <c r="B580" s="325" t="s">
        <v>240</v>
      </c>
      <c r="C580" s="325" t="s">
        <v>300</v>
      </c>
      <c r="D580" s="325" t="str">
        <f>CONCATENATE(Table2[[#This Row],[Measure]],Table2[[#This Row],[Variant]])</f>
        <v>TrofferNewT2x2controls</v>
      </c>
      <c r="E580">
        <v>28</v>
      </c>
      <c r="F580" t="str">
        <f>CONCATENATE(Table2[[#This Row],[Measure &amp; Variant]],Table2[[#This Row],[Rated Power/Unit]])</f>
        <v>TrofferNewT2x2controls28</v>
      </c>
      <c r="G580">
        <f>Table2[[#This Row],[Rated Power/Unit]]*0.5</f>
        <v>14</v>
      </c>
    </row>
    <row r="581" spans="2:7">
      <c r="B581" s="325" t="s">
        <v>240</v>
      </c>
      <c r="C581" s="325" t="s">
        <v>300</v>
      </c>
      <c r="D581" s="325" t="str">
        <f>CONCATENATE(Table2[[#This Row],[Measure]],Table2[[#This Row],[Variant]])</f>
        <v>TrofferNewT2x2controls</v>
      </c>
      <c r="E581">
        <v>29</v>
      </c>
      <c r="F581" t="str">
        <f>CONCATENATE(Table2[[#This Row],[Measure &amp; Variant]],Table2[[#This Row],[Rated Power/Unit]])</f>
        <v>TrofferNewT2x2controls29</v>
      </c>
      <c r="G581">
        <f>Table2[[#This Row],[Rated Power/Unit]]*0.5</f>
        <v>14.5</v>
      </c>
    </row>
    <row r="582" spans="2:7">
      <c r="B582" s="325" t="s">
        <v>240</v>
      </c>
      <c r="C582" s="325" t="s">
        <v>300</v>
      </c>
      <c r="D582" s="325" t="str">
        <f>CONCATENATE(Table2[[#This Row],[Measure]],Table2[[#This Row],[Variant]])</f>
        <v>TrofferNewT2x2controls</v>
      </c>
      <c r="E582">
        <v>30</v>
      </c>
      <c r="F582" t="str">
        <f>CONCATENATE(Table2[[#This Row],[Measure &amp; Variant]],Table2[[#This Row],[Rated Power/Unit]])</f>
        <v>TrofferNewT2x2controls30</v>
      </c>
      <c r="G582">
        <f>Table2[[#This Row],[Rated Power/Unit]]*0.5</f>
        <v>15</v>
      </c>
    </row>
    <row r="583" spans="2:7">
      <c r="B583" s="325" t="s">
        <v>240</v>
      </c>
      <c r="C583" s="325" t="s">
        <v>300</v>
      </c>
      <c r="D583" s="325" t="str">
        <f>CONCATENATE(Table2[[#This Row],[Measure]],Table2[[#This Row],[Variant]])</f>
        <v>TrofferNewT2x2controls</v>
      </c>
      <c r="E583">
        <v>31</v>
      </c>
      <c r="F583" t="str">
        <f>CONCATENATE(Table2[[#This Row],[Measure &amp; Variant]],Table2[[#This Row],[Rated Power/Unit]])</f>
        <v>TrofferNewT2x2controls31</v>
      </c>
      <c r="G583">
        <f>Table2[[#This Row],[Rated Power/Unit]]*0.5</f>
        <v>15.5</v>
      </c>
    </row>
    <row r="584" spans="2:7">
      <c r="B584" s="325" t="s">
        <v>240</v>
      </c>
      <c r="C584" s="325" t="s">
        <v>300</v>
      </c>
      <c r="D584" s="325" t="str">
        <f>CONCATENATE(Table2[[#This Row],[Measure]],Table2[[#This Row],[Variant]])</f>
        <v>TrofferNewT2x2controls</v>
      </c>
      <c r="E584">
        <v>32</v>
      </c>
      <c r="F584" t="str">
        <f>CONCATENATE(Table2[[#This Row],[Measure &amp; Variant]],Table2[[#This Row],[Rated Power/Unit]])</f>
        <v>TrofferNewT2x2controls32</v>
      </c>
      <c r="G584">
        <f>Table2[[#This Row],[Rated Power/Unit]]*0.5</f>
        <v>16</v>
      </c>
    </row>
    <row r="585" spans="2:7">
      <c r="B585" s="325" t="s">
        <v>240</v>
      </c>
      <c r="C585" s="325" t="s">
        <v>300</v>
      </c>
      <c r="D585" s="325" t="str">
        <f>CONCATENATE(Table2[[#This Row],[Measure]],Table2[[#This Row],[Variant]])</f>
        <v>TrofferNewT2x2controls</v>
      </c>
      <c r="E585">
        <v>33</v>
      </c>
      <c r="F585" t="str">
        <f>CONCATENATE(Table2[[#This Row],[Measure &amp; Variant]],Table2[[#This Row],[Rated Power/Unit]])</f>
        <v>TrofferNewT2x2controls33</v>
      </c>
      <c r="G585">
        <f>Table2[[#This Row],[Rated Power/Unit]]*0.5</f>
        <v>16.5</v>
      </c>
    </row>
    <row r="586" spans="2:7">
      <c r="B586" s="325" t="s">
        <v>240</v>
      </c>
      <c r="C586" s="325" t="s">
        <v>300</v>
      </c>
      <c r="D586" s="325" t="str">
        <f>CONCATENATE(Table2[[#This Row],[Measure]],Table2[[#This Row],[Variant]])</f>
        <v>TrofferNewT2x2controls</v>
      </c>
      <c r="E586">
        <v>34</v>
      </c>
      <c r="F586" t="str">
        <f>CONCATENATE(Table2[[#This Row],[Measure &amp; Variant]],Table2[[#This Row],[Rated Power/Unit]])</f>
        <v>TrofferNewT2x2controls34</v>
      </c>
      <c r="G586">
        <f>Table2[[#This Row],[Rated Power/Unit]]*0.5</f>
        <v>17</v>
      </c>
    </row>
    <row r="587" spans="2:7">
      <c r="B587" s="325" t="s">
        <v>240</v>
      </c>
      <c r="C587" s="325" t="s">
        <v>300</v>
      </c>
      <c r="D587" s="325" t="str">
        <f>CONCATENATE(Table2[[#This Row],[Measure]],Table2[[#This Row],[Variant]])</f>
        <v>TrofferNewT2x2controls</v>
      </c>
      <c r="E587">
        <v>35</v>
      </c>
      <c r="F587" t="str">
        <f>CONCATENATE(Table2[[#This Row],[Measure &amp; Variant]],Table2[[#This Row],[Rated Power/Unit]])</f>
        <v>TrofferNewT2x2controls35</v>
      </c>
      <c r="G587">
        <f>Table2[[#This Row],[Rated Power/Unit]]*0.5</f>
        <v>17.5</v>
      </c>
    </row>
    <row r="588" spans="2:7">
      <c r="B588" s="325" t="s">
        <v>240</v>
      </c>
      <c r="C588" s="325" t="s">
        <v>300</v>
      </c>
      <c r="D588" s="325" t="str">
        <f>CONCATENATE(Table2[[#This Row],[Measure]],Table2[[#This Row],[Variant]])</f>
        <v>TrofferNewT2x2controls</v>
      </c>
      <c r="E588">
        <v>36</v>
      </c>
      <c r="F588" t="str">
        <f>CONCATENATE(Table2[[#This Row],[Measure &amp; Variant]],Table2[[#This Row],[Rated Power/Unit]])</f>
        <v>TrofferNewT2x2controls36</v>
      </c>
      <c r="G588">
        <f>Table2[[#This Row],[Rated Power/Unit]]*0.5</f>
        <v>18</v>
      </c>
    </row>
    <row r="589" spans="2:7">
      <c r="B589" s="325" t="s">
        <v>240</v>
      </c>
      <c r="C589" s="325" t="s">
        <v>300</v>
      </c>
      <c r="D589" s="325" t="str">
        <f>CONCATENATE(Table2[[#This Row],[Measure]],Table2[[#This Row],[Variant]])</f>
        <v>TrofferNewT2x2controls</v>
      </c>
      <c r="E589">
        <v>37</v>
      </c>
      <c r="F589" t="str">
        <f>CONCATENATE(Table2[[#This Row],[Measure &amp; Variant]],Table2[[#This Row],[Rated Power/Unit]])</f>
        <v>TrofferNewT2x2controls37</v>
      </c>
      <c r="G589">
        <f>Table2[[#This Row],[Rated Power/Unit]]*0.5</f>
        <v>18.5</v>
      </c>
    </row>
    <row r="590" spans="2:7">
      <c r="B590" s="325" t="s">
        <v>240</v>
      </c>
      <c r="C590" s="325" t="s">
        <v>300</v>
      </c>
      <c r="D590" s="325" t="str">
        <f>CONCATENATE(Table2[[#This Row],[Measure]],Table2[[#This Row],[Variant]])</f>
        <v>TrofferNewT2x2controls</v>
      </c>
      <c r="E590">
        <v>38</v>
      </c>
      <c r="F590" t="str">
        <f>CONCATENATE(Table2[[#This Row],[Measure &amp; Variant]],Table2[[#This Row],[Rated Power/Unit]])</f>
        <v>TrofferNewT2x2controls38</v>
      </c>
      <c r="G590">
        <f>Table2[[#This Row],[Rated Power/Unit]]*0.5</f>
        <v>19</v>
      </c>
    </row>
    <row r="591" spans="2:7">
      <c r="B591" s="325" t="s">
        <v>240</v>
      </c>
      <c r="C591" s="325" t="s">
        <v>300</v>
      </c>
      <c r="D591" s="325" t="str">
        <f>CONCATENATE(Table2[[#This Row],[Measure]],Table2[[#This Row],[Variant]])</f>
        <v>TrofferNewT2x2controls</v>
      </c>
      <c r="E591">
        <v>39</v>
      </c>
      <c r="F591" t="str">
        <f>CONCATENATE(Table2[[#This Row],[Measure &amp; Variant]],Table2[[#This Row],[Rated Power/Unit]])</f>
        <v>TrofferNewT2x2controls39</v>
      </c>
      <c r="G591">
        <f>Table2[[#This Row],[Rated Power/Unit]]*0.5</f>
        <v>19.5</v>
      </c>
    </row>
    <row r="592" spans="2:7">
      <c r="B592" s="325" t="s">
        <v>240</v>
      </c>
      <c r="C592" s="325" t="s">
        <v>300</v>
      </c>
      <c r="D592" s="325" t="str">
        <f>CONCATENATE(Table2[[#This Row],[Measure]],Table2[[#This Row],[Variant]])</f>
        <v>TrofferNewT2x2controls</v>
      </c>
      <c r="E592">
        <v>40</v>
      </c>
      <c r="F592" t="str">
        <f>CONCATENATE(Table2[[#This Row],[Measure &amp; Variant]],Table2[[#This Row],[Rated Power/Unit]])</f>
        <v>TrofferNewT2x2controls40</v>
      </c>
      <c r="G592">
        <f>Table2[[#This Row],[Rated Power/Unit]]*0.5</f>
        <v>20</v>
      </c>
    </row>
    <row r="593" spans="2:7">
      <c r="B593" s="325" t="s">
        <v>240</v>
      </c>
      <c r="C593" s="325" t="s">
        <v>300</v>
      </c>
      <c r="D593" s="325" t="str">
        <f>CONCATENATE(Table2[[#This Row],[Measure]],Table2[[#This Row],[Variant]])</f>
        <v>TrofferNewT2x2controls</v>
      </c>
      <c r="E593">
        <v>41</v>
      </c>
      <c r="F593" t="str">
        <f>CONCATENATE(Table2[[#This Row],[Measure &amp; Variant]],Table2[[#This Row],[Rated Power/Unit]])</f>
        <v>TrofferNewT2x2controls41</v>
      </c>
      <c r="G593">
        <f>Table2[[#This Row],[Rated Power/Unit]]*0.5</f>
        <v>20.5</v>
      </c>
    </row>
    <row r="594" spans="2:7">
      <c r="B594" s="325" t="s">
        <v>240</v>
      </c>
      <c r="C594" s="325" t="s">
        <v>300</v>
      </c>
      <c r="D594" s="325" t="str">
        <f>CONCATENATE(Table2[[#This Row],[Measure]],Table2[[#This Row],[Variant]])</f>
        <v>TrofferNewT2x2controls</v>
      </c>
      <c r="E594">
        <v>42</v>
      </c>
      <c r="F594" t="str">
        <f>CONCATENATE(Table2[[#This Row],[Measure &amp; Variant]],Table2[[#This Row],[Rated Power/Unit]])</f>
        <v>TrofferNewT2x2controls42</v>
      </c>
      <c r="G594">
        <f>Table2[[#This Row],[Rated Power/Unit]]*0.5</f>
        <v>21</v>
      </c>
    </row>
    <row r="595" spans="2:7">
      <c r="B595" s="325" t="s">
        <v>240</v>
      </c>
      <c r="C595" s="325" t="s">
        <v>300</v>
      </c>
      <c r="D595" s="325" t="str">
        <f>CONCATENATE(Table2[[#This Row],[Measure]],Table2[[#This Row],[Variant]])</f>
        <v>TrofferNewT2x2controls</v>
      </c>
      <c r="E595">
        <v>43</v>
      </c>
      <c r="F595" t="str">
        <f>CONCATENATE(Table2[[#This Row],[Measure &amp; Variant]],Table2[[#This Row],[Rated Power/Unit]])</f>
        <v>TrofferNewT2x2controls43</v>
      </c>
      <c r="G595">
        <f>Table2[[#This Row],[Rated Power/Unit]]*0.5</f>
        <v>21.5</v>
      </c>
    </row>
    <row r="596" spans="2:7">
      <c r="B596" s="325" t="s">
        <v>240</v>
      </c>
      <c r="C596" s="325" t="s">
        <v>300</v>
      </c>
      <c r="D596" s="325" t="str">
        <f>CONCATENATE(Table2[[#This Row],[Measure]],Table2[[#This Row],[Variant]])</f>
        <v>TrofferNewT2x2controls</v>
      </c>
      <c r="E596">
        <v>44</v>
      </c>
      <c r="F596" t="str">
        <f>CONCATENATE(Table2[[#This Row],[Measure &amp; Variant]],Table2[[#This Row],[Rated Power/Unit]])</f>
        <v>TrofferNewT2x2controls44</v>
      </c>
      <c r="G596">
        <f>Table2[[#This Row],[Rated Power/Unit]]*0.5</f>
        <v>22</v>
      </c>
    </row>
    <row r="597" spans="2:7">
      <c r="B597" s="325" t="s">
        <v>240</v>
      </c>
      <c r="C597" s="325" t="s">
        <v>300</v>
      </c>
      <c r="D597" s="325" t="str">
        <f>CONCATENATE(Table2[[#This Row],[Measure]],Table2[[#This Row],[Variant]])</f>
        <v>TrofferNewT2x2controls</v>
      </c>
      <c r="E597">
        <v>45</v>
      </c>
      <c r="F597" t="str">
        <f>CONCATENATE(Table2[[#This Row],[Measure &amp; Variant]],Table2[[#This Row],[Rated Power/Unit]])</f>
        <v>TrofferNewT2x2controls45</v>
      </c>
      <c r="G597">
        <f>Table2[[#This Row],[Rated Power/Unit]]*0.5</f>
        <v>22.5</v>
      </c>
    </row>
    <row r="598" spans="2:7">
      <c r="B598" s="325" t="s">
        <v>240</v>
      </c>
      <c r="C598" s="325" t="s">
        <v>300</v>
      </c>
      <c r="D598" s="325" t="str">
        <f>CONCATENATE(Table2[[#This Row],[Measure]],Table2[[#This Row],[Variant]])</f>
        <v>TrofferNewT2x2controls</v>
      </c>
      <c r="E598">
        <v>46</v>
      </c>
      <c r="F598" t="str">
        <f>CONCATENATE(Table2[[#This Row],[Measure &amp; Variant]],Table2[[#This Row],[Rated Power/Unit]])</f>
        <v>TrofferNewT2x2controls46</v>
      </c>
      <c r="G598">
        <f>Table2[[#This Row],[Rated Power/Unit]]*0.5</f>
        <v>23</v>
      </c>
    </row>
    <row r="599" spans="2:7">
      <c r="B599" s="325" t="s">
        <v>240</v>
      </c>
      <c r="C599" s="325" t="s">
        <v>300</v>
      </c>
      <c r="D599" s="325" t="str">
        <f>CONCATENATE(Table2[[#This Row],[Measure]],Table2[[#This Row],[Variant]])</f>
        <v>TrofferNewT2x2controls</v>
      </c>
      <c r="E599">
        <v>47</v>
      </c>
      <c r="F599" t="str">
        <f>CONCATENATE(Table2[[#This Row],[Measure &amp; Variant]],Table2[[#This Row],[Rated Power/Unit]])</f>
        <v>TrofferNewT2x2controls47</v>
      </c>
      <c r="G599">
        <f>Table2[[#This Row],[Rated Power/Unit]]*0.5</f>
        <v>23.5</v>
      </c>
    </row>
    <row r="600" spans="2:7">
      <c r="B600" s="325" t="s">
        <v>240</v>
      </c>
      <c r="C600" s="325" t="s">
        <v>300</v>
      </c>
      <c r="D600" s="325" t="str">
        <f>CONCATENATE(Table2[[#This Row],[Measure]],Table2[[#This Row],[Variant]])</f>
        <v>TrofferNewT2x2controls</v>
      </c>
      <c r="E600">
        <v>48</v>
      </c>
      <c r="F600" t="str">
        <f>CONCATENATE(Table2[[#This Row],[Measure &amp; Variant]],Table2[[#This Row],[Rated Power/Unit]])</f>
        <v>TrofferNewT2x2controls48</v>
      </c>
      <c r="G600">
        <f>Table2[[#This Row],[Rated Power/Unit]]*0.5</f>
        <v>24</v>
      </c>
    </row>
    <row r="601" spans="2:7">
      <c r="B601" s="325" t="s">
        <v>240</v>
      </c>
      <c r="C601" s="325" t="s">
        <v>300</v>
      </c>
      <c r="D601" s="325" t="str">
        <f>CONCATENATE(Table2[[#This Row],[Measure]],Table2[[#This Row],[Variant]])</f>
        <v>TrofferNewT2x2controls</v>
      </c>
      <c r="E601">
        <v>49</v>
      </c>
      <c r="F601" t="str">
        <f>CONCATENATE(Table2[[#This Row],[Measure &amp; Variant]],Table2[[#This Row],[Rated Power/Unit]])</f>
        <v>TrofferNewT2x2controls49</v>
      </c>
      <c r="G601">
        <f>Table2[[#This Row],[Rated Power/Unit]]*0.5</f>
        <v>24.5</v>
      </c>
    </row>
    <row r="602" spans="2:7">
      <c r="B602" s="325" t="s">
        <v>240</v>
      </c>
      <c r="C602" s="325" t="s">
        <v>300</v>
      </c>
      <c r="D602" s="325" t="str">
        <f>CONCATENATE(Table2[[#This Row],[Measure]],Table2[[#This Row],[Variant]])</f>
        <v>TrofferNewT2x2controls</v>
      </c>
      <c r="E602">
        <v>50</v>
      </c>
      <c r="F602" t="str">
        <f>CONCATENATE(Table2[[#This Row],[Measure &amp; Variant]],Table2[[#This Row],[Rated Power/Unit]])</f>
        <v>TrofferNewT2x2controls50</v>
      </c>
      <c r="G602">
        <f>Table2[[#This Row],[Rated Power/Unit]]*0.5</f>
        <v>25</v>
      </c>
    </row>
    <row r="603" spans="2:7">
      <c r="B603" s="325" t="s">
        <v>240</v>
      </c>
      <c r="C603" s="325" t="s">
        <v>300</v>
      </c>
      <c r="D603" s="325" t="str">
        <f>CONCATENATE(Table2[[#This Row],[Measure]],Table2[[#This Row],[Variant]])</f>
        <v>TrofferNewT2x2controls</v>
      </c>
      <c r="E603">
        <v>51</v>
      </c>
      <c r="F603" t="str">
        <f>CONCATENATE(Table2[[#This Row],[Measure &amp; Variant]],Table2[[#This Row],[Rated Power/Unit]])</f>
        <v>TrofferNewT2x2controls51</v>
      </c>
      <c r="G603">
        <f>Table2[[#This Row],[Rated Power/Unit]]*0.5</f>
        <v>25.5</v>
      </c>
    </row>
    <row r="604" spans="2:7">
      <c r="B604" s="325" t="s">
        <v>240</v>
      </c>
      <c r="C604" s="325" t="s">
        <v>300</v>
      </c>
      <c r="D604" s="325" t="str">
        <f>CONCATENATE(Table2[[#This Row],[Measure]],Table2[[#This Row],[Variant]])</f>
        <v>TrofferNewT2x2controls</v>
      </c>
      <c r="E604">
        <v>52</v>
      </c>
      <c r="F604" t="str">
        <f>CONCATENATE(Table2[[#This Row],[Measure &amp; Variant]],Table2[[#This Row],[Rated Power/Unit]])</f>
        <v>TrofferNewT2x2controls52</v>
      </c>
      <c r="G604">
        <f>Table2[[#This Row],[Rated Power/Unit]]*0.5</f>
        <v>26</v>
      </c>
    </row>
    <row r="605" spans="2:7">
      <c r="B605" s="325" t="s">
        <v>240</v>
      </c>
      <c r="C605" s="325" t="s">
        <v>300</v>
      </c>
      <c r="D605" s="325" t="str">
        <f>CONCATENATE(Table2[[#This Row],[Measure]],Table2[[#This Row],[Variant]])</f>
        <v>TrofferNewT2x2controls</v>
      </c>
      <c r="E605">
        <v>53</v>
      </c>
      <c r="F605" t="str">
        <f>CONCATENATE(Table2[[#This Row],[Measure &amp; Variant]],Table2[[#This Row],[Rated Power/Unit]])</f>
        <v>TrofferNewT2x2controls53</v>
      </c>
      <c r="G605">
        <f>Table2[[#This Row],[Rated Power/Unit]]*0.5</f>
        <v>26.5</v>
      </c>
    </row>
    <row r="606" spans="2:7">
      <c r="B606" s="325" t="s">
        <v>240</v>
      </c>
      <c r="C606" s="325" t="s">
        <v>300</v>
      </c>
      <c r="D606" s="325" t="str">
        <f>CONCATENATE(Table2[[#This Row],[Measure]],Table2[[#This Row],[Variant]])</f>
        <v>TrofferNewT2x2controls</v>
      </c>
      <c r="E606">
        <v>54</v>
      </c>
      <c r="F606" t="str">
        <f>CONCATENATE(Table2[[#This Row],[Measure &amp; Variant]],Table2[[#This Row],[Rated Power/Unit]])</f>
        <v>TrofferNewT2x2controls54</v>
      </c>
      <c r="G606">
        <f>Table2[[#This Row],[Rated Power/Unit]]*0.5</f>
        <v>27</v>
      </c>
    </row>
    <row r="607" spans="2:7">
      <c r="B607" s="325" t="s">
        <v>240</v>
      </c>
      <c r="C607" s="325" t="s">
        <v>300</v>
      </c>
      <c r="D607" s="325" t="str">
        <f>CONCATENATE(Table2[[#This Row],[Measure]],Table2[[#This Row],[Variant]])</f>
        <v>TrofferNewT2x2controls</v>
      </c>
      <c r="E607">
        <v>55</v>
      </c>
      <c r="F607" t="str">
        <f>CONCATENATE(Table2[[#This Row],[Measure &amp; Variant]],Table2[[#This Row],[Rated Power/Unit]])</f>
        <v>TrofferNewT2x2controls55</v>
      </c>
      <c r="G607">
        <f>Table2[[#This Row],[Rated Power/Unit]]*0.5</f>
        <v>27.5</v>
      </c>
    </row>
    <row r="608" spans="2:7">
      <c r="B608" s="325" t="s">
        <v>240</v>
      </c>
      <c r="C608" s="325" t="s">
        <v>300</v>
      </c>
      <c r="D608" s="325" t="str">
        <f>CONCATENATE(Table2[[#This Row],[Measure]],Table2[[#This Row],[Variant]])</f>
        <v>TrofferNewT2x2controls</v>
      </c>
      <c r="E608">
        <v>56</v>
      </c>
      <c r="F608" t="str">
        <f>CONCATENATE(Table2[[#This Row],[Measure &amp; Variant]],Table2[[#This Row],[Rated Power/Unit]])</f>
        <v>TrofferNewT2x2controls56</v>
      </c>
      <c r="G608">
        <f>Table2[[#This Row],[Rated Power/Unit]]*0.5</f>
        <v>28</v>
      </c>
    </row>
    <row r="609" spans="2:7">
      <c r="B609" s="325" t="s">
        <v>240</v>
      </c>
      <c r="C609" s="325" t="s">
        <v>300</v>
      </c>
      <c r="D609" s="325" t="str">
        <f>CONCATENATE(Table2[[#This Row],[Measure]],Table2[[#This Row],[Variant]])</f>
        <v>TrofferNewT2x2controls</v>
      </c>
      <c r="E609">
        <v>57</v>
      </c>
      <c r="F609" t="str">
        <f>CONCATENATE(Table2[[#This Row],[Measure &amp; Variant]],Table2[[#This Row],[Rated Power/Unit]])</f>
        <v>TrofferNewT2x2controls57</v>
      </c>
      <c r="G609">
        <f>Table2[[#This Row],[Rated Power/Unit]]*0.5</f>
        <v>28.5</v>
      </c>
    </row>
    <row r="610" spans="2:7">
      <c r="B610" s="325" t="s">
        <v>240</v>
      </c>
      <c r="C610" s="325" t="s">
        <v>300</v>
      </c>
      <c r="D610" s="325" t="str">
        <f>CONCATENATE(Table2[[#This Row],[Measure]],Table2[[#This Row],[Variant]])</f>
        <v>TrofferNewT2x2controls</v>
      </c>
      <c r="E610">
        <v>58</v>
      </c>
      <c r="F610" t="str">
        <f>CONCATENATE(Table2[[#This Row],[Measure &amp; Variant]],Table2[[#This Row],[Rated Power/Unit]])</f>
        <v>TrofferNewT2x2controls58</v>
      </c>
      <c r="G610">
        <f>Table2[[#This Row],[Rated Power/Unit]]*0.5</f>
        <v>29</v>
      </c>
    </row>
    <row r="611" spans="2:7">
      <c r="B611" s="325" t="s">
        <v>240</v>
      </c>
      <c r="C611" s="325" t="s">
        <v>300</v>
      </c>
      <c r="D611" s="325" t="str">
        <f>CONCATENATE(Table2[[#This Row],[Measure]],Table2[[#This Row],[Variant]])</f>
        <v>TrofferNewT2x2controls</v>
      </c>
      <c r="E611">
        <v>59</v>
      </c>
      <c r="F611" t="str">
        <f>CONCATENATE(Table2[[#This Row],[Measure &amp; Variant]],Table2[[#This Row],[Rated Power/Unit]])</f>
        <v>TrofferNewT2x2controls59</v>
      </c>
      <c r="G611">
        <f>Table2[[#This Row],[Rated Power/Unit]]*0.5</f>
        <v>29.5</v>
      </c>
    </row>
    <row r="612" spans="2:7">
      <c r="B612" s="325" t="s">
        <v>240</v>
      </c>
      <c r="C612" s="325" t="s">
        <v>300</v>
      </c>
      <c r="D612" s="325" t="str">
        <f>CONCATENATE(Table2[[#This Row],[Measure]],Table2[[#This Row],[Variant]])</f>
        <v>TrofferNewT2x2controls</v>
      </c>
      <c r="E612">
        <v>60</v>
      </c>
      <c r="F612" t="str">
        <f>CONCATENATE(Table2[[#This Row],[Measure &amp; Variant]],Table2[[#This Row],[Rated Power/Unit]])</f>
        <v>TrofferNewT2x2controls60</v>
      </c>
      <c r="G612">
        <f>Table2[[#This Row],[Rated Power/Unit]]*0.5</f>
        <v>30</v>
      </c>
    </row>
    <row r="613" spans="2:7">
      <c r="B613" s="325" t="s">
        <v>240</v>
      </c>
      <c r="C613" s="325" t="s">
        <v>300</v>
      </c>
      <c r="D613" s="325" t="str">
        <f>CONCATENATE(Table2[[#This Row],[Measure]],Table2[[#This Row],[Variant]])</f>
        <v>TrofferNewT2x2controls</v>
      </c>
      <c r="E613">
        <v>61</v>
      </c>
      <c r="F613" t="str">
        <f>CONCATENATE(Table2[[#This Row],[Measure &amp; Variant]],Table2[[#This Row],[Rated Power/Unit]])</f>
        <v>TrofferNewT2x2controls61</v>
      </c>
      <c r="G613">
        <f>Table2[[#This Row],[Rated Power/Unit]]*0.5</f>
        <v>30.5</v>
      </c>
    </row>
    <row r="614" spans="2:7">
      <c r="B614" s="325" t="s">
        <v>240</v>
      </c>
      <c r="C614" s="325" t="s">
        <v>300</v>
      </c>
      <c r="D614" s="325" t="str">
        <f>CONCATENATE(Table2[[#This Row],[Measure]],Table2[[#This Row],[Variant]])</f>
        <v>TrofferNewT2x2controls</v>
      </c>
      <c r="E614">
        <v>62</v>
      </c>
      <c r="F614" t="str">
        <f>CONCATENATE(Table2[[#This Row],[Measure &amp; Variant]],Table2[[#This Row],[Rated Power/Unit]])</f>
        <v>TrofferNewT2x2controls62</v>
      </c>
      <c r="G614">
        <f>Table2[[#This Row],[Rated Power/Unit]]*0.5</f>
        <v>31</v>
      </c>
    </row>
    <row r="615" spans="2:7">
      <c r="B615" s="325" t="s">
        <v>240</v>
      </c>
      <c r="C615" s="325" t="s">
        <v>300</v>
      </c>
      <c r="D615" s="325" t="str">
        <f>CONCATENATE(Table2[[#This Row],[Measure]],Table2[[#This Row],[Variant]])</f>
        <v>TrofferNewT2x2controls</v>
      </c>
      <c r="E615">
        <v>63</v>
      </c>
      <c r="F615" t="str">
        <f>CONCATENATE(Table2[[#This Row],[Measure &amp; Variant]],Table2[[#This Row],[Rated Power/Unit]])</f>
        <v>TrofferNewT2x2controls63</v>
      </c>
      <c r="G615">
        <f>Table2[[#This Row],[Rated Power/Unit]]*0.5</f>
        <v>31.5</v>
      </c>
    </row>
    <row r="616" spans="2:7">
      <c r="B616" s="325" t="s">
        <v>240</v>
      </c>
      <c r="C616" s="325" t="s">
        <v>300</v>
      </c>
      <c r="D616" s="325" t="str">
        <f>CONCATENATE(Table2[[#This Row],[Measure]],Table2[[#This Row],[Variant]])</f>
        <v>TrofferNewT2x2controls</v>
      </c>
      <c r="E616">
        <v>64</v>
      </c>
      <c r="F616" t="str">
        <f>CONCATENATE(Table2[[#This Row],[Measure &amp; Variant]],Table2[[#This Row],[Rated Power/Unit]])</f>
        <v>TrofferNewT2x2controls64</v>
      </c>
      <c r="G616">
        <f>Table2[[#This Row],[Rated Power/Unit]]*0.5</f>
        <v>32</v>
      </c>
    </row>
    <row r="617" spans="2:7">
      <c r="B617" s="325" t="s">
        <v>240</v>
      </c>
      <c r="C617" s="325" t="s">
        <v>300</v>
      </c>
      <c r="D617" s="325" t="str">
        <f>CONCATENATE(Table2[[#This Row],[Measure]],Table2[[#This Row],[Variant]])</f>
        <v>TrofferNewT2x2controls</v>
      </c>
      <c r="E617">
        <v>65</v>
      </c>
      <c r="F617" t="str">
        <f>CONCATENATE(Table2[[#This Row],[Measure &amp; Variant]],Table2[[#This Row],[Rated Power/Unit]])</f>
        <v>TrofferNewT2x2controls65</v>
      </c>
      <c r="G617">
        <f>Table2[[#This Row],[Rated Power/Unit]]*0.5</f>
        <v>32.5</v>
      </c>
    </row>
    <row r="618" spans="2:7">
      <c r="B618" s="325" t="s">
        <v>240</v>
      </c>
      <c r="C618" s="325" t="s">
        <v>300</v>
      </c>
      <c r="D618" s="325" t="str">
        <f>CONCATENATE(Table2[[#This Row],[Measure]],Table2[[#This Row],[Variant]])</f>
        <v>TrofferNewT2x2controls</v>
      </c>
      <c r="E618">
        <v>66</v>
      </c>
      <c r="F618" t="str">
        <f>CONCATENATE(Table2[[#This Row],[Measure &amp; Variant]],Table2[[#This Row],[Rated Power/Unit]])</f>
        <v>TrofferNewT2x2controls66</v>
      </c>
      <c r="G618">
        <f>Table2[[#This Row],[Rated Power/Unit]]*0.5</f>
        <v>33</v>
      </c>
    </row>
    <row r="619" spans="2:7">
      <c r="B619" s="325" t="s">
        <v>240</v>
      </c>
      <c r="C619" s="325" t="s">
        <v>300</v>
      </c>
      <c r="D619" s="325" t="str">
        <f>CONCATENATE(Table2[[#This Row],[Measure]],Table2[[#This Row],[Variant]])</f>
        <v>TrofferNewT2x2controls</v>
      </c>
      <c r="E619">
        <v>67</v>
      </c>
      <c r="F619" t="str">
        <f>CONCATENATE(Table2[[#This Row],[Measure &amp; Variant]],Table2[[#This Row],[Rated Power/Unit]])</f>
        <v>TrofferNewT2x2controls67</v>
      </c>
      <c r="G619">
        <f>Table2[[#This Row],[Rated Power/Unit]]*0.5</f>
        <v>33.5</v>
      </c>
    </row>
    <row r="620" spans="2:7">
      <c r="B620" s="325" t="s">
        <v>240</v>
      </c>
      <c r="C620" s="325" t="s">
        <v>300</v>
      </c>
      <c r="D620" s="325" t="str">
        <f>CONCATENATE(Table2[[#This Row],[Measure]],Table2[[#This Row],[Variant]])</f>
        <v>TrofferNewT2x2controls</v>
      </c>
      <c r="E620">
        <v>68</v>
      </c>
      <c r="F620" t="str">
        <f>CONCATENATE(Table2[[#This Row],[Measure &amp; Variant]],Table2[[#This Row],[Rated Power/Unit]])</f>
        <v>TrofferNewT2x2controls68</v>
      </c>
      <c r="G620">
        <f>Table2[[#This Row],[Rated Power/Unit]]*0.5</f>
        <v>34</v>
      </c>
    </row>
    <row r="621" spans="2:7">
      <c r="B621" s="325" t="s">
        <v>240</v>
      </c>
      <c r="C621" s="325" t="s">
        <v>300</v>
      </c>
      <c r="D621" s="325" t="str">
        <f>CONCATENATE(Table2[[#This Row],[Measure]],Table2[[#This Row],[Variant]])</f>
        <v>TrofferNewT2x2controls</v>
      </c>
      <c r="E621">
        <v>69</v>
      </c>
      <c r="F621" t="str">
        <f>CONCATENATE(Table2[[#This Row],[Measure &amp; Variant]],Table2[[#This Row],[Rated Power/Unit]])</f>
        <v>TrofferNewT2x2controls69</v>
      </c>
      <c r="G621">
        <f>Table2[[#This Row],[Rated Power/Unit]]*0.5</f>
        <v>34.5</v>
      </c>
    </row>
    <row r="622" spans="2:7">
      <c r="B622" s="325" t="s">
        <v>240</v>
      </c>
      <c r="C622" s="325" t="s">
        <v>300</v>
      </c>
      <c r="D622" s="325" t="str">
        <f>CONCATENATE(Table2[[#This Row],[Measure]],Table2[[#This Row],[Variant]])</f>
        <v>TrofferNewT2x2controls</v>
      </c>
      <c r="E622">
        <v>70</v>
      </c>
      <c r="F622" t="str">
        <f>CONCATENATE(Table2[[#This Row],[Measure &amp; Variant]],Table2[[#This Row],[Rated Power/Unit]])</f>
        <v>TrofferNewT2x2controls70</v>
      </c>
      <c r="G622">
        <f>Table2[[#This Row],[Rated Power/Unit]]*0.5</f>
        <v>35</v>
      </c>
    </row>
    <row r="623" spans="2:7">
      <c r="B623" s="325" t="s">
        <v>240</v>
      </c>
      <c r="C623" s="325" t="s">
        <v>300</v>
      </c>
      <c r="D623" s="325" t="str">
        <f>CONCATENATE(Table2[[#This Row],[Measure]],Table2[[#This Row],[Variant]])</f>
        <v>TrofferNewT2x2controls</v>
      </c>
      <c r="E623">
        <v>71</v>
      </c>
      <c r="F623" t="str">
        <f>CONCATENATE(Table2[[#This Row],[Measure &amp; Variant]],Table2[[#This Row],[Rated Power/Unit]])</f>
        <v>TrofferNewT2x2controls71</v>
      </c>
      <c r="G623">
        <f>Table2[[#This Row],[Rated Power/Unit]]*0.5</f>
        <v>35.5</v>
      </c>
    </row>
    <row r="624" spans="2:7">
      <c r="B624" s="325" t="s">
        <v>240</v>
      </c>
      <c r="C624" s="325" t="s">
        <v>300</v>
      </c>
      <c r="D624" s="325" t="str">
        <f>CONCATENATE(Table2[[#This Row],[Measure]],Table2[[#This Row],[Variant]])</f>
        <v>TrofferNewT2x2controls</v>
      </c>
      <c r="E624">
        <v>72</v>
      </c>
      <c r="F624" t="str">
        <f>CONCATENATE(Table2[[#This Row],[Measure &amp; Variant]],Table2[[#This Row],[Rated Power/Unit]])</f>
        <v>TrofferNewT2x2controls72</v>
      </c>
      <c r="G624">
        <f>Table2[[#This Row],[Rated Power/Unit]]*0.5</f>
        <v>36</v>
      </c>
    </row>
    <row r="625" spans="2:7">
      <c r="B625" s="325" t="s">
        <v>240</v>
      </c>
      <c r="C625" s="325" t="s">
        <v>300</v>
      </c>
      <c r="D625" s="325" t="str">
        <f>CONCATENATE(Table2[[#This Row],[Measure]],Table2[[#This Row],[Variant]])</f>
        <v>TrofferNewT2x2controls</v>
      </c>
      <c r="E625">
        <v>73</v>
      </c>
      <c r="F625" t="str">
        <f>CONCATENATE(Table2[[#This Row],[Measure &amp; Variant]],Table2[[#This Row],[Rated Power/Unit]])</f>
        <v>TrofferNewT2x2controls73</v>
      </c>
      <c r="G625">
        <f>Table2[[#This Row],[Rated Power/Unit]]*0.5</f>
        <v>36.5</v>
      </c>
    </row>
    <row r="626" spans="2:7">
      <c r="B626" s="325" t="s">
        <v>240</v>
      </c>
      <c r="C626" s="325" t="s">
        <v>300</v>
      </c>
      <c r="D626" s="325" t="str">
        <f>CONCATENATE(Table2[[#This Row],[Measure]],Table2[[#This Row],[Variant]])</f>
        <v>TrofferNewT2x2controls</v>
      </c>
      <c r="E626">
        <v>74</v>
      </c>
      <c r="F626" t="str">
        <f>CONCATENATE(Table2[[#This Row],[Measure &amp; Variant]],Table2[[#This Row],[Rated Power/Unit]])</f>
        <v>TrofferNewT2x2controls74</v>
      </c>
      <c r="G626">
        <f>Table2[[#This Row],[Rated Power/Unit]]*0.5</f>
        <v>37</v>
      </c>
    </row>
    <row r="627" spans="2:7">
      <c r="B627" s="325" t="s">
        <v>240</v>
      </c>
      <c r="C627" s="325" t="s">
        <v>300</v>
      </c>
      <c r="D627" s="325" t="str">
        <f>CONCATENATE(Table2[[#This Row],[Measure]],Table2[[#This Row],[Variant]])</f>
        <v>TrofferNewT2x2controls</v>
      </c>
      <c r="E627">
        <v>75</v>
      </c>
      <c r="F627" t="str">
        <f>CONCATENATE(Table2[[#This Row],[Measure &amp; Variant]],Table2[[#This Row],[Rated Power/Unit]])</f>
        <v>TrofferNewT2x2controls75</v>
      </c>
      <c r="G627">
        <f>Table2[[#This Row],[Rated Power/Unit]]*0.5</f>
        <v>37.5</v>
      </c>
    </row>
    <row r="628" spans="2:7">
      <c r="B628" s="325" t="s">
        <v>240</v>
      </c>
      <c r="C628" s="325" t="s">
        <v>300</v>
      </c>
      <c r="D628" s="325" t="str">
        <f>CONCATENATE(Table2[[#This Row],[Measure]],Table2[[#This Row],[Variant]])</f>
        <v>TrofferNewT2x2controls</v>
      </c>
      <c r="E628">
        <v>76</v>
      </c>
      <c r="F628" t="str">
        <f>CONCATENATE(Table2[[#This Row],[Measure &amp; Variant]],Table2[[#This Row],[Rated Power/Unit]])</f>
        <v>TrofferNewT2x2controls76</v>
      </c>
      <c r="G628">
        <f>Table2[[#This Row],[Rated Power/Unit]]*0.5</f>
        <v>38</v>
      </c>
    </row>
    <row r="629" spans="2:7">
      <c r="B629" s="325" t="s">
        <v>240</v>
      </c>
      <c r="C629" s="325" t="s">
        <v>300</v>
      </c>
      <c r="D629" s="325" t="str">
        <f>CONCATENATE(Table2[[#This Row],[Measure]],Table2[[#This Row],[Variant]])</f>
        <v>TrofferNewT2x2controls</v>
      </c>
      <c r="E629">
        <v>77</v>
      </c>
      <c r="F629" t="str">
        <f>CONCATENATE(Table2[[#This Row],[Measure &amp; Variant]],Table2[[#This Row],[Rated Power/Unit]])</f>
        <v>TrofferNewT2x2controls77</v>
      </c>
      <c r="G629">
        <f>Table2[[#This Row],[Rated Power/Unit]]*0.5</f>
        <v>38.5</v>
      </c>
    </row>
    <row r="630" spans="2:7">
      <c r="B630" s="325" t="s">
        <v>240</v>
      </c>
      <c r="C630" s="325" t="s">
        <v>300</v>
      </c>
      <c r="D630" s="325" t="str">
        <f>CONCATENATE(Table2[[#This Row],[Measure]],Table2[[#This Row],[Variant]])</f>
        <v>TrofferNewT2x2controls</v>
      </c>
      <c r="E630">
        <v>78</v>
      </c>
      <c r="F630" t="str">
        <f>CONCATENATE(Table2[[#This Row],[Measure &amp; Variant]],Table2[[#This Row],[Rated Power/Unit]])</f>
        <v>TrofferNewT2x2controls78</v>
      </c>
      <c r="G630">
        <f>Table2[[#This Row],[Rated Power/Unit]]*0.5</f>
        <v>39</v>
      </c>
    </row>
    <row r="631" spans="2:7">
      <c r="B631" s="325" t="s">
        <v>240</v>
      </c>
      <c r="C631" s="325" t="s">
        <v>300</v>
      </c>
      <c r="D631" s="325" t="str">
        <f>CONCATENATE(Table2[[#This Row],[Measure]],Table2[[#This Row],[Variant]])</f>
        <v>TrofferNewT2x2controls</v>
      </c>
      <c r="E631">
        <v>79</v>
      </c>
      <c r="F631" t="str">
        <f>CONCATENATE(Table2[[#This Row],[Measure &amp; Variant]],Table2[[#This Row],[Rated Power/Unit]])</f>
        <v>TrofferNewT2x2controls79</v>
      </c>
      <c r="G631">
        <f>Table2[[#This Row],[Rated Power/Unit]]*0.5</f>
        <v>39.5</v>
      </c>
    </row>
    <row r="632" spans="2:7">
      <c r="B632" s="325" t="s">
        <v>240</v>
      </c>
      <c r="C632" s="325" t="s">
        <v>300</v>
      </c>
      <c r="D632" s="325" t="str">
        <f>CONCATENATE(Table2[[#This Row],[Measure]],Table2[[#This Row],[Variant]])</f>
        <v>TrofferNewT2x2controls</v>
      </c>
      <c r="E632">
        <v>80</v>
      </c>
      <c r="F632" t="str">
        <f>CONCATENATE(Table2[[#This Row],[Measure &amp; Variant]],Table2[[#This Row],[Rated Power/Unit]])</f>
        <v>TrofferNewT2x2controls80</v>
      </c>
      <c r="G632">
        <f>Table2[[#This Row],[Rated Power/Unit]]*0.5</f>
        <v>40</v>
      </c>
    </row>
    <row r="633" spans="2:7">
      <c r="B633" s="325" t="s">
        <v>240</v>
      </c>
      <c r="C633" s="325" t="s">
        <v>300</v>
      </c>
      <c r="D633" s="325" t="str">
        <f>CONCATENATE(Table2[[#This Row],[Measure]],Table2[[#This Row],[Variant]])</f>
        <v>TrofferNewT2x2controls</v>
      </c>
      <c r="E633">
        <v>81</v>
      </c>
      <c r="F633" t="str">
        <f>CONCATENATE(Table2[[#This Row],[Measure &amp; Variant]],Table2[[#This Row],[Rated Power/Unit]])</f>
        <v>TrofferNewT2x2controls81</v>
      </c>
      <c r="G633">
        <f>Table2[[#This Row],[Rated Power/Unit]]*0.5</f>
        <v>40.5</v>
      </c>
    </row>
    <row r="634" spans="2:7">
      <c r="B634" s="325" t="s">
        <v>240</v>
      </c>
      <c r="C634" s="325" t="s">
        <v>300</v>
      </c>
      <c r="D634" s="325" t="str">
        <f>CONCATENATE(Table2[[#This Row],[Measure]],Table2[[#This Row],[Variant]])</f>
        <v>TrofferNewT2x2controls</v>
      </c>
      <c r="E634">
        <v>82</v>
      </c>
      <c r="F634" t="str">
        <f>CONCATENATE(Table2[[#This Row],[Measure &amp; Variant]],Table2[[#This Row],[Rated Power/Unit]])</f>
        <v>TrofferNewT2x2controls82</v>
      </c>
      <c r="G634">
        <f>Table2[[#This Row],[Rated Power/Unit]]*0.5</f>
        <v>41</v>
      </c>
    </row>
    <row r="635" spans="2:7">
      <c r="B635" s="325" t="s">
        <v>240</v>
      </c>
      <c r="C635" s="325" t="s">
        <v>300</v>
      </c>
      <c r="D635" s="325" t="str">
        <f>CONCATENATE(Table2[[#This Row],[Measure]],Table2[[#This Row],[Variant]])</f>
        <v>TrofferNewT2x2controls</v>
      </c>
      <c r="E635">
        <v>83</v>
      </c>
      <c r="F635" t="str">
        <f>CONCATENATE(Table2[[#This Row],[Measure &amp; Variant]],Table2[[#This Row],[Rated Power/Unit]])</f>
        <v>TrofferNewT2x2controls83</v>
      </c>
      <c r="G635">
        <f>Table2[[#This Row],[Rated Power/Unit]]*0.5</f>
        <v>41.5</v>
      </c>
    </row>
    <row r="636" spans="2:7">
      <c r="B636" s="325" t="s">
        <v>240</v>
      </c>
      <c r="C636" s="325" t="s">
        <v>300</v>
      </c>
      <c r="D636" s="325" t="str">
        <f>CONCATENATE(Table2[[#This Row],[Measure]],Table2[[#This Row],[Variant]])</f>
        <v>TrofferNewT2x2controls</v>
      </c>
      <c r="E636">
        <v>84</v>
      </c>
      <c r="F636" t="str">
        <f>CONCATENATE(Table2[[#This Row],[Measure &amp; Variant]],Table2[[#This Row],[Rated Power/Unit]])</f>
        <v>TrofferNewT2x2controls84</v>
      </c>
      <c r="G636">
        <f>Table2[[#This Row],[Rated Power/Unit]]*0.5</f>
        <v>42</v>
      </c>
    </row>
    <row r="637" spans="2:7">
      <c r="B637" s="325" t="s">
        <v>240</v>
      </c>
      <c r="C637" s="325" t="s">
        <v>300</v>
      </c>
      <c r="D637" s="325" t="str">
        <f>CONCATENATE(Table2[[#This Row],[Measure]],Table2[[#This Row],[Variant]])</f>
        <v>TrofferNewT2x2controls</v>
      </c>
      <c r="E637">
        <v>85</v>
      </c>
      <c r="F637" t="str">
        <f>CONCATENATE(Table2[[#This Row],[Measure &amp; Variant]],Table2[[#This Row],[Rated Power/Unit]])</f>
        <v>TrofferNewT2x2controls85</v>
      </c>
      <c r="G637">
        <f>Table2[[#This Row],[Rated Power/Unit]]*0.5</f>
        <v>42.5</v>
      </c>
    </row>
    <row r="638" spans="2:7">
      <c r="B638" s="325" t="s">
        <v>240</v>
      </c>
      <c r="C638" s="325" t="s">
        <v>300</v>
      </c>
      <c r="D638" s="325" t="str">
        <f>CONCATENATE(Table2[[#This Row],[Measure]],Table2[[#This Row],[Variant]])</f>
        <v>TrofferNewT2x2controls</v>
      </c>
      <c r="E638">
        <v>86</v>
      </c>
      <c r="F638" t="str">
        <f>CONCATENATE(Table2[[#This Row],[Measure &amp; Variant]],Table2[[#This Row],[Rated Power/Unit]])</f>
        <v>TrofferNewT2x2controls86</v>
      </c>
      <c r="G638">
        <f>Table2[[#This Row],[Rated Power/Unit]]*0.5</f>
        <v>43</v>
      </c>
    </row>
    <row r="639" spans="2:7">
      <c r="B639" s="325" t="s">
        <v>240</v>
      </c>
      <c r="C639" s="325" t="s">
        <v>300</v>
      </c>
      <c r="D639" s="325" t="str">
        <f>CONCATENATE(Table2[[#This Row],[Measure]],Table2[[#This Row],[Variant]])</f>
        <v>TrofferNewT2x2controls</v>
      </c>
      <c r="E639">
        <v>87</v>
      </c>
      <c r="F639" t="str">
        <f>CONCATENATE(Table2[[#This Row],[Measure &amp; Variant]],Table2[[#This Row],[Rated Power/Unit]])</f>
        <v>TrofferNewT2x2controls87</v>
      </c>
      <c r="G639">
        <f>Table2[[#This Row],[Rated Power/Unit]]*0.5</f>
        <v>43.5</v>
      </c>
    </row>
    <row r="640" spans="2:7">
      <c r="B640" s="325" t="s">
        <v>240</v>
      </c>
      <c r="C640" s="325" t="s">
        <v>300</v>
      </c>
      <c r="D640" s="325" t="str">
        <f>CONCATENATE(Table2[[#This Row],[Measure]],Table2[[#This Row],[Variant]])</f>
        <v>TrofferNewT2x2controls</v>
      </c>
      <c r="E640">
        <v>88</v>
      </c>
      <c r="F640" t="str">
        <f>CONCATENATE(Table2[[#This Row],[Measure &amp; Variant]],Table2[[#This Row],[Rated Power/Unit]])</f>
        <v>TrofferNewT2x2controls88</v>
      </c>
      <c r="G640">
        <f>Table2[[#This Row],[Rated Power/Unit]]*0.5</f>
        <v>44</v>
      </c>
    </row>
    <row r="641" spans="2:7">
      <c r="B641" s="325" t="s">
        <v>240</v>
      </c>
      <c r="C641" s="325" t="s">
        <v>300</v>
      </c>
      <c r="D641" s="325" t="str">
        <f>CONCATENATE(Table2[[#This Row],[Measure]],Table2[[#This Row],[Variant]])</f>
        <v>TrofferNewT2x2controls</v>
      </c>
      <c r="E641">
        <v>89</v>
      </c>
      <c r="F641" t="str">
        <f>CONCATENATE(Table2[[#This Row],[Measure &amp; Variant]],Table2[[#This Row],[Rated Power/Unit]])</f>
        <v>TrofferNewT2x2controls89</v>
      </c>
      <c r="G641">
        <f>Table2[[#This Row],[Rated Power/Unit]]*0.5</f>
        <v>44.5</v>
      </c>
    </row>
    <row r="642" spans="2:7">
      <c r="B642" s="325" t="s">
        <v>240</v>
      </c>
      <c r="C642" s="325" t="s">
        <v>300</v>
      </c>
      <c r="D642" s="325" t="str">
        <f>CONCATENATE(Table2[[#This Row],[Measure]],Table2[[#This Row],[Variant]])</f>
        <v>TrofferNewT2x2controls</v>
      </c>
      <c r="E642">
        <v>90</v>
      </c>
      <c r="F642" t="str">
        <f>CONCATENATE(Table2[[#This Row],[Measure &amp; Variant]],Table2[[#This Row],[Rated Power/Unit]])</f>
        <v>TrofferNewT2x2controls90</v>
      </c>
      <c r="G642">
        <f>Table2[[#This Row],[Rated Power/Unit]]*0.5</f>
        <v>45</v>
      </c>
    </row>
    <row r="643" spans="2:7">
      <c r="B643" s="325" t="s">
        <v>240</v>
      </c>
      <c r="C643" s="325" t="s">
        <v>300</v>
      </c>
      <c r="D643" s="325" t="str">
        <f>CONCATENATE(Table2[[#This Row],[Measure]],Table2[[#This Row],[Variant]])</f>
        <v>TrofferNewT2x2controls</v>
      </c>
      <c r="E643">
        <v>91</v>
      </c>
      <c r="F643" t="str">
        <f>CONCATENATE(Table2[[#This Row],[Measure &amp; Variant]],Table2[[#This Row],[Rated Power/Unit]])</f>
        <v>TrofferNewT2x2controls91</v>
      </c>
      <c r="G643">
        <f>Table2[[#This Row],[Rated Power/Unit]]*0.5</f>
        <v>45.5</v>
      </c>
    </row>
    <row r="644" spans="2:7">
      <c r="B644" s="325" t="s">
        <v>240</v>
      </c>
      <c r="C644" s="325" t="s">
        <v>300</v>
      </c>
      <c r="D644" s="325" t="str">
        <f>CONCATENATE(Table2[[#This Row],[Measure]],Table2[[#This Row],[Variant]])</f>
        <v>TrofferNewT2x2controls</v>
      </c>
      <c r="E644">
        <v>92</v>
      </c>
      <c r="F644" t="str">
        <f>CONCATENATE(Table2[[#This Row],[Measure &amp; Variant]],Table2[[#This Row],[Rated Power/Unit]])</f>
        <v>TrofferNewT2x2controls92</v>
      </c>
      <c r="G644">
        <f>Table2[[#This Row],[Rated Power/Unit]]*0.5</f>
        <v>46</v>
      </c>
    </row>
    <row r="645" spans="2:7">
      <c r="B645" s="325" t="s">
        <v>240</v>
      </c>
      <c r="C645" s="325" t="s">
        <v>300</v>
      </c>
      <c r="D645" s="325" t="str">
        <f>CONCATENATE(Table2[[#This Row],[Measure]],Table2[[#This Row],[Variant]])</f>
        <v>TrofferNewT2x2controls</v>
      </c>
      <c r="E645">
        <v>93</v>
      </c>
      <c r="F645" t="str">
        <f>CONCATENATE(Table2[[#This Row],[Measure &amp; Variant]],Table2[[#This Row],[Rated Power/Unit]])</f>
        <v>TrofferNewT2x2controls93</v>
      </c>
      <c r="G645">
        <f>Table2[[#This Row],[Rated Power/Unit]]*0.5</f>
        <v>46.5</v>
      </c>
    </row>
    <row r="646" spans="2:7">
      <c r="B646" s="325" t="s">
        <v>240</v>
      </c>
      <c r="C646" s="325" t="s">
        <v>300</v>
      </c>
      <c r="D646" s="325" t="str">
        <f>CONCATENATE(Table2[[#This Row],[Measure]],Table2[[#This Row],[Variant]])</f>
        <v>TrofferNewT2x2controls</v>
      </c>
      <c r="E646">
        <v>94</v>
      </c>
      <c r="F646" t="str">
        <f>CONCATENATE(Table2[[#This Row],[Measure &amp; Variant]],Table2[[#This Row],[Rated Power/Unit]])</f>
        <v>TrofferNewT2x2controls94</v>
      </c>
      <c r="G646">
        <f>Table2[[#This Row],[Rated Power/Unit]]*0.5</f>
        <v>47</v>
      </c>
    </row>
    <row r="647" spans="2:7">
      <c r="B647" s="325" t="s">
        <v>240</v>
      </c>
      <c r="C647" s="325" t="s">
        <v>300</v>
      </c>
      <c r="D647" s="325" t="str">
        <f>CONCATENATE(Table2[[#This Row],[Measure]],Table2[[#This Row],[Variant]])</f>
        <v>TrofferNewT2x2controls</v>
      </c>
      <c r="E647">
        <v>95</v>
      </c>
      <c r="F647" t="str">
        <f>CONCATENATE(Table2[[#This Row],[Measure &amp; Variant]],Table2[[#This Row],[Rated Power/Unit]])</f>
        <v>TrofferNewT2x2controls95</v>
      </c>
      <c r="G647">
        <f>Table2[[#This Row],[Rated Power/Unit]]*0.5</f>
        <v>47.5</v>
      </c>
    </row>
    <row r="648" spans="2:7">
      <c r="B648" s="325" t="s">
        <v>240</v>
      </c>
      <c r="C648" s="325" t="s">
        <v>300</v>
      </c>
      <c r="D648" s="325" t="str">
        <f>CONCATENATE(Table2[[#This Row],[Measure]],Table2[[#This Row],[Variant]])</f>
        <v>TrofferNewT2x2controls</v>
      </c>
      <c r="E648">
        <v>96</v>
      </c>
      <c r="F648" t="str">
        <f>CONCATENATE(Table2[[#This Row],[Measure &amp; Variant]],Table2[[#This Row],[Rated Power/Unit]])</f>
        <v>TrofferNewT2x2controls96</v>
      </c>
      <c r="G648">
        <f>Table2[[#This Row],[Rated Power/Unit]]*0.5</f>
        <v>48</v>
      </c>
    </row>
    <row r="649" spans="2:7">
      <c r="B649" s="325" t="s">
        <v>240</v>
      </c>
      <c r="C649" s="325" t="s">
        <v>300</v>
      </c>
      <c r="D649" s="325" t="str">
        <f>CONCATENATE(Table2[[#This Row],[Measure]],Table2[[#This Row],[Variant]])</f>
        <v>TrofferNewT2x2controls</v>
      </c>
      <c r="E649">
        <v>97</v>
      </c>
      <c r="F649" t="str">
        <f>CONCATENATE(Table2[[#This Row],[Measure &amp; Variant]],Table2[[#This Row],[Rated Power/Unit]])</f>
        <v>TrofferNewT2x2controls97</v>
      </c>
      <c r="G649">
        <f>Table2[[#This Row],[Rated Power/Unit]]*0.5</f>
        <v>48.5</v>
      </c>
    </row>
    <row r="650" spans="2:7">
      <c r="B650" s="325" t="s">
        <v>240</v>
      </c>
      <c r="C650" s="325" t="s">
        <v>300</v>
      </c>
      <c r="D650" s="325" t="str">
        <f>CONCATENATE(Table2[[#This Row],[Measure]],Table2[[#This Row],[Variant]])</f>
        <v>TrofferNewT2x2controls</v>
      </c>
      <c r="E650">
        <v>98</v>
      </c>
      <c r="F650" t="str">
        <f>CONCATENATE(Table2[[#This Row],[Measure &amp; Variant]],Table2[[#This Row],[Rated Power/Unit]])</f>
        <v>TrofferNewT2x2controls98</v>
      </c>
      <c r="G650">
        <f>Table2[[#This Row],[Rated Power/Unit]]*0.5</f>
        <v>49</v>
      </c>
    </row>
    <row r="651" spans="2:7">
      <c r="B651" s="325" t="s">
        <v>240</v>
      </c>
      <c r="C651" s="325" t="s">
        <v>300</v>
      </c>
      <c r="D651" s="325" t="str">
        <f>CONCATENATE(Table2[[#This Row],[Measure]],Table2[[#This Row],[Variant]])</f>
        <v>TrofferNewT2x2controls</v>
      </c>
      <c r="E651">
        <v>99</v>
      </c>
      <c r="F651" t="str">
        <f>CONCATENATE(Table2[[#This Row],[Measure &amp; Variant]],Table2[[#This Row],[Rated Power/Unit]])</f>
        <v>TrofferNewT2x2controls99</v>
      </c>
      <c r="G651">
        <f>Table2[[#This Row],[Rated Power/Unit]]*0.5</f>
        <v>49.5</v>
      </c>
    </row>
    <row r="652" spans="2:7">
      <c r="B652" s="325" t="s">
        <v>240</v>
      </c>
      <c r="C652" s="325" t="s">
        <v>300</v>
      </c>
      <c r="D652" s="325" t="str">
        <f>CONCATENATE(Table2[[#This Row],[Measure]],Table2[[#This Row],[Variant]])</f>
        <v>TrofferNewT2x2controls</v>
      </c>
      <c r="E652">
        <v>100</v>
      </c>
      <c r="F652" t="str">
        <f>CONCATENATE(Table2[[#This Row],[Measure &amp; Variant]],Table2[[#This Row],[Rated Power/Unit]])</f>
        <v>TrofferNewT2x2controls100</v>
      </c>
      <c r="G652">
        <f>Table2[[#This Row],[Rated Power/Unit]]*0.5</f>
        <v>50</v>
      </c>
    </row>
    <row r="653" spans="2:7">
      <c r="B653" s="325" t="s">
        <v>240</v>
      </c>
      <c r="C653" s="325" t="s">
        <v>303</v>
      </c>
      <c r="D653" s="325" t="str">
        <f>CONCATENATE(Table2[[#This Row],[Measure]],Table2[[#This Row],[Variant]])</f>
        <v>TrofferNewT1x4</v>
      </c>
      <c r="E653">
        <v>15</v>
      </c>
      <c r="F653" t="str">
        <f>CONCATENATE(Table2[[#This Row],[Measure &amp; Variant]],Table2[[#This Row],[Rated Power/Unit]])</f>
        <v>TrofferNewT1x415</v>
      </c>
      <c r="G653">
        <f>Table2[[#This Row],[Rated Power/Unit]]</f>
        <v>15</v>
      </c>
    </row>
    <row r="654" spans="2:7">
      <c r="B654" s="325" t="s">
        <v>240</v>
      </c>
      <c r="C654" s="325" t="s">
        <v>303</v>
      </c>
      <c r="D654" s="325" t="str">
        <f>CONCATENATE(Table2[[#This Row],[Measure]],Table2[[#This Row],[Variant]])</f>
        <v>TrofferNewT1x4</v>
      </c>
      <c r="E654">
        <v>16</v>
      </c>
      <c r="F654" t="str">
        <f>CONCATENATE(Table2[[#This Row],[Measure &amp; Variant]],Table2[[#This Row],[Rated Power/Unit]])</f>
        <v>TrofferNewT1x416</v>
      </c>
      <c r="G654">
        <f>Table2[[#This Row],[Rated Power/Unit]]</f>
        <v>16</v>
      </c>
    </row>
    <row r="655" spans="2:7">
      <c r="B655" s="325" t="s">
        <v>240</v>
      </c>
      <c r="C655" s="325" t="s">
        <v>303</v>
      </c>
      <c r="D655" s="325" t="str">
        <f>CONCATENATE(Table2[[#This Row],[Measure]],Table2[[#This Row],[Variant]])</f>
        <v>TrofferNewT1x4</v>
      </c>
      <c r="E655">
        <v>17</v>
      </c>
      <c r="F655" t="str">
        <f>CONCATENATE(Table2[[#This Row],[Measure &amp; Variant]],Table2[[#This Row],[Rated Power/Unit]])</f>
        <v>TrofferNewT1x417</v>
      </c>
      <c r="G655">
        <f>Table2[[#This Row],[Rated Power/Unit]]</f>
        <v>17</v>
      </c>
    </row>
    <row r="656" spans="2:7">
      <c r="B656" s="325" t="s">
        <v>240</v>
      </c>
      <c r="C656" s="325" t="s">
        <v>303</v>
      </c>
      <c r="D656" s="325" t="str">
        <f>CONCATENATE(Table2[[#This Row],[Measure]],Table2[[#This Row],[Variant]])</f>
        <v>TrofferNewT1x4</v>
      </c>
      <c r="E656">
        <v>18</v>
      </c>
      <c r="F656" t="str">
        <f>CONCATENATE(Table2[[#This Row],[Measure &amp; Variant]],Table2[[#This Row],[Rated Power/Unit]])</f>
        <v>TrofferNewT1x418</v>
      </c>
      <c r="G656">
        <f>Table2[[#This Row],[Rated Power/Unit]]</f>
        <v>18</v>
      </c>
    </row>
    <row r="657" spans="2:7">
      <c r="B657" s="325" t="s">
        <v>240</v>
      </c>
      <c r="C657" s="325" t="s">
        <v>303</v>
      </c>
      <c r="D657" s="325" t="str">
        <f>CONCATENATE(Table2[[#This Row],[Measure]],Table2[[#This Row],[Variant]])</f>
        <v>TrofferNewT1x4</v>
      </c>
      <c r="E657">
        <v>19</v>
      </c>
      <c r="F657" t="str">
        <f>CONCATENATE(Table2[[#This Row],[Measure &amp; Variant]],Table2[[#This Row],[Rated Power/Unit]])</f>
        <v>TrofferNewT1x419</v>
      </c>
      <c r="G657">
        <f>Table2[[#This Row],[Rated Power/Unit]]</f>
        <v>19</v>
      </c>
    </row>
    <row r="658" spans="2:7">
      <c r="B658" s="325" t="s">
        <v>240</v>
      </c>
      <c r="C658" s="325" t="s">
        <v>303</v>
      </c>
      <c r="D658" s="325" t="str">
        <f>CONCATENATE(Table2[[#This Row],[Measure]],Table2[[#This Row],[Variant]])</f>
        <v>TrofferNewT1x4</v>
      </c>
      <c r="E658">
        <v>20</v>
      </c>
      <c r="F658" t="str">
        <f>CONCATENATE(Table2[[#This Row],[Measure &amp; Variant]],Table2[[#This Row],[Rated Power/Unit]])</f>
        <v>TrofferNewT1x420</v>
      </c>
      <c r="G658">
        <f>Table2[[#This Row],[Rated Power/Unit]]</f>
        <v>20</v>
      </c>
    </row>
    <row r="659" spans="2:7">
      <c r="B659" s="325" t="s">
        <v>240</v>
      </c>
      <c r="C659" s="325" t="s">
        <v>303</v>
      </c>
      <c r="D659" s="325" t="str">
        <f>CONCATENATE(Table2[[#This Row],[Measure]],Table2[[#This Row],[Variant]])</f>
        <v>TrofferNewT1x4</v>
      </c>
      <c r="E659">
        <v>21</v>
      </c>
      <c r="F659" t="str">
        <f>CONCATENATE(Table2[[#This Row],[Measure &amp; Variant]],Table2[[#This Row],[Rated Power/Unit]])</f>
        <v>TrofferNewT1x421</v>
      </c>
      <c r="G659">
        <f>Table2[[#This Row],[Rated Power/Unit]]</f>
        <v>21</v>
      </c>
    </row>
    <row r="660" spans="2:7">
      <c r="B660" s="325" t="s">
        <v>240</v>
      </c>
      <c r="C660" s="325" t="s">
        <v>303</v>
      </c>
      <c r="D660" s="325" t="str">
        <f>CONCATENATE(Table2[[#This Row],[Measure]],Table2[[#This Row],[Variant]])</f>
        <v>TrofferNewT1x4</v>
      </c>
      <c r="E660">
        <v>22</v>
      </c>
      <c r="F660" t="str">
        <f>CONCATENATE(Table2[[#This Row],[Measure &amp; Variant]],Table2[[#This Row],[Rated Power/Unit]])</f>
        <v>TrofferNewT1x422</v>
      </c>
      <c r="G660">
        <f>Table2[[#This Row],[Rated Power/Unit]]</f>
        <v>22</v>
      </c>
    </row>
    <row r="661" spans="2:7">
      <c r="B661" s="325" t="s">
        <v>240</v>
      </c>
      <c r="C661" s="325" t="s">
        <v>303</v>
      </c>
      <c r="D661" s="325" t="str">
        <f>CONCATENATE(Table2[[#This Row],[Measure]],Table2[[#This Row],[Variant]])</f>
        <v>TrofferNewT1x4</v>
      </c>
      <c r="E661">
        <v>23</v>
      </c>
      <c r="F661" t="str">
        <f>CONCATENATE(Table2[[#This Row],[Measure &amp; Variant]],Table2[[#This Row],[Rated Power/Unit]])</f>
        <v>TrofferNewT1x423</v>
      </c>
      <c r="G661">
        <f>Table2[[#This Row],[Rated Power/Unit]]</f>
        <v>23</v>
      </c>
    </row>
    <row r="662" spans="2:7">
      <c r="B662" s="325" t="s">
        <v>240</v>
      </c>
      <c r="C662" s="325" t="s">
        <v>303</v>
      </c>
      <c r="D662" s="325" t="str">
        <f>CONCATENATE(Table2[[#This Row],[Measure]],Table2[[#This Row],[Variant]])</f>
        <v>TrofferNewT1x4</v>
      </c>
      <c r="E662">
        <v>24</v>
      </c>
      <c r="F662" t="str">
        <f>CONCATENATE(Table2[[#This Row],[Measure &amp; Variant]],Table2[[#This Row],[Rated Power/Unit]])</f>
        <v>TrofferNewT1x424</v>
      </c>
      <c r="G662">
        <f>Table2[[#This Row],[Rated Power/Unit]]</f>
        <v>24</v>
      </c>
    </row>
    <row r="663" spans="2:7">
      <c r="B663" s="325" t="s">
        <v>240</v>
      </c>
      <c r="C663" s="325" t="s">
        <v>303</v>
      </c>
      <c r="D663" s="325" t="str">
        <f>CONCATENATE(Table2[[#This Row],[Measure]],Table2[[#This Row],[Variant]])</f>
        <v>TrofferNewT1x4</v>
      </c>
      <c r="E663">
        <v>25</v>
      </c>
      <c r="F663" t="str">
        <f>CONCATENATE(Table2[[#This Row],[Measure &amp; Variant]],Table2[[#This Row],[Rated Power/Unit]])</f>
        <v>TrofferNewT1x425</v>
      </c>
      <c r="G663">
        <f>Table2[[#This Row],[Rated Power/Unit]]</f>
        <v>25</v>
      </c>
    </row>
    <row r="664" spans="2:7">
      <c r="B664" s="325" t="s">
        <v>240</v>
      </c>
      <c r="C664" s="325" t="s">
        <v>303</v>
      </c>
      <c r="D664" s="325" t="str">
        <f>CONCATENATE(Table2[[#This Row],[Measure]],Table2[[#This Row],[Variant]])</f>
        <v>TrofferNewT1x4</v>
      </c>
      <c r="E664">
        <v>26</v>
      </c>
      <c r="F664" t="str">
        <f>CONCATENATE(Table2[[#This Row],[Measure &amp; Variant]],Table2[[#This Row],[Rated Power/Unit]])</f>
        <v>TrofferNewT1x426</v>
      </c>
      <c r="G664">
        <f>Table2[[#This Row],[Rated Power/Unit]]</f>
        <v>26</v>
      </c>
    </row>
    <row r="665" spans="2:7">
      <c r="B665" s="325" t="s">
        <v>240</v>
      </c>
      <c r="C665" s="325" t="s">
        <v>303</v>
      </c>
      <c r="D665" s="325" t="str">
        <f>CONCATENATE(Table2[[#This Row],[Measure]],Table2[[#This Row],[Variant]])</f>
        <v>TrofferNewT1x4</v>
      </c>
      <c r="E665">
        <v>27</v>
      </c>
      <c r="F665" t="str">
        <f>CONCATENATE(Table2[[#This Row],[Measure &amp; Variant]],Table2[[#This Row],[Rated Power/Unit]])</f>
        <v>TrofferNewT1x427</v>
      </c>
      <c r="G665">
        <f>Table2[[#This Row],[Rated Power/Unit]]</f>
        <v>27</v>
      </c>
    </row>
    <row r="666" spans="2:7">
      <c r="B666" s="325" t="s">
        <v>240</v>
      </c>
      <c r="C666" s="325" t="s">
        <v>303</v>
      </c>
      <c r="D666" s="325" t="str">
        <f>CONCATENATE(Table2[[#This Row],[Measure]],Table2[[#This Row],[Variant]])</f>
        <v>TrofferNewT1x4</v>
      </c>
      <c r="E666">
        <v>28</v>
      </c>
      <c r="F666" t="str">
        <f>CONCATENATE(Table2[[#This Row],[Measure &amp; Variant]],Table2[[#This Row],[Rated Power/Unit]])</f>
        <v>TrofferNewT1x428</v>
      </c>
      <c r="G666">
        <f>Table2[[#This Row],[Rated Power/Unit]]</f>
        <v>28</v>
      </c>
    </row>
    <row r="667" spans="2:7">
      <c r="B667" s="325" t="s">
        <v>240</v>
      </c>
      <c r="C667" s="325" t="s">
        <v>303</v>
      </c>
      <c r="D667" s="325" t="str">
        <f>CONCATENATE(Table2[[#This Row],[Measure]],Table2[[#This Row],[Variant]])</f>
        <v>TrofferNewT1x4</v>
      </c>
      <c r="E667">
        <v>29</v>
      </c>
      <c r="F667" t="str">
        <f>CONCATENATE(Table2[[#This Row],[Measure &amp; Variant]],Table2[[#This Row],[Rated Power/Unit]])</f>
        <v>TrofferNewT1x429</v>
      </c>
      <c r="G667">
        <f>Table2[[#This Row],[Rated Power/Unit]]</f>
        <v>29</v>
      </c>
    </row>
    <row r="668" spans="2:7">
      <c r="B668" s="325" t="s">
        <v>240</v>
      </c>
      <c r="C668" s="325" t="s">
        <v>303</v>
      </c>
      <c r="D668" s="325" t="str">
        <f>CONCATENATE(Table2[[#This Row],[Measure]],Table2[[#This Row],[Variant]])</f>
        <v>TrofferNewT1x4</v>
      </c>
      <c r="E668">
        <v>30</v>
      </c>
      <c r="F668" t="str">
        <f>CONCATENATE(Table2[[#This Row],[Measure &amp; Variant]],Table2[[#This Row],[Rated Power/Unit]])</f>
        <v>TrofferNewT1x430</v>
      </c>
      <c r="G668">
        <f>Table2[[#This Row],[Rated Power/Unit]]</f>
        <v>30</v>
      </c>
    </row>
    <row r="669" spans="2:7">
      <c r="B669" s="325" t="s">
        <v>240</v>
      </c>
      <c r="C669" s="325" t="s">
        <v>303</v>
      </c>
      <c r="D669" s="325" t="str">
        <f>CONCATENATE(Table2[[#This Row],[Measure]],Table2[[#This Row],[Variant]])</f>
        <v>TrofferNewT1x4</v>
      </c>
      <c r="E669">
        <v>31</v>
      </c>
      <c r="F669" t="str">
        <f>CONCATENATE(Table2[[#This Row],[Measure &amp; Variant]],Table2[[#This Row],[Rated Power/Unit]])</f>
        <v>TrofferNewT1x431</v>
      </c>
      <c r="G669">
        <f>Table2[[#This Row],[Rated Power/Unit]]</f>
        <v>31</v>
      </c>
    </row>
    <row r="670" spans="2:7">
      <c r="B670" s="325" t="s">
        <v>240</v>
      </c>
      <c r="C670" s="325" t="s">
        <v>303</v>
      </c>
      <c r="D670" s="325" t="str">
        <f>CONCATENATE(Table2[[#This Row],[Measure]],Table2[[#This Row],[Variant]])</f>
        <v>TrofferNewT1x4</v>
      </c>
      <c r="E670">
        <v>32</v>
      </c>
      <c r="F670" t="str">
        <f>CONCATENATE(Table2[[#This Row],[Measure &amp; Variant]],Table2[[#This Row],[Rated Power/Unit]])</f>
        <v>TrofferNewT1x432</v>
      </c>
      <c r="G670">
        <f>Table2[[#This Row],[Rated Power/Unit]]</f>
        <v>32</v>
      </c>
    </row>
    <row r="671" spans="2:7">
      <c r="B671" s="325" t="s">
        <v>240</v>
      </c>
      <c r="C671" s="325" t="s">
        <v>303</v>
      </c>
      <c r="D671" s="325" t="str">
        <f>CONCATENATE(Table2[[#This Row],[Measure]],Table2[[#This Row],[Variant]])</f>
        <v>TrofferNewT1x4</v>
      </c>
      <c r="E671">
        <v>33</v>
      </c>
      <c r="F671" t="str">
        <f>CONCATENATE(Table2[[#This Row],[Measure &amp; Variant]],Table2[[#This Row],[Rated Power/Unit]])</f>
        <v>TrofferNewT1x433</v>
      </c>
      <c r="G671">
        <f>Table2[[#This Row],[Rated Power/Unit]]</f>
        <v>33</v>
      </c>
    </row>
    <row r="672" spans="2:7">
      <c r="B672" s="325" t="s">
        <v>240</v>
      </c>
      <c r="C672" s="325" t="s">
        <v>303</v>
      </c>
      <c r="D672" s="325" t="str">
        <f>CONCATENATE(Table2[[#This Row],[Measure]],Table2[[#This Row],[Variant]])</f>
        <v>TrofferNewT1x4</v>
      </c>
      <c r="E672">
        <v>34</v>
      </c>
      <c r="F672" t="str">
        <f>CONCATENATE(Table2[[#This Row],[Measure &amp; Variant]],Table2[[#This Row],[Rated Power/Unit]])</f>
        <v>TrofferNewT1x434</v>
      </c>
      <c r="G672">
        <f>Table2[[#This Row],[Rated Power/Unit]]</f>
        <v>34</v>
      </c>
    </row>
    <row r="673" spans="2:7">
      <c r="B673" s="325" t="s">
        <v>240</v>
      </c>
      <c r="C673" s="325" t="s">
        <v>303</v>
      </c>
      <c r="D673" s="325" t="str">
        <f>CONCATENATE(Table2[[#This Row],[Measure]],Table2[[#This Row],[Variant]])</f>
        <v>TrofferNewT1x4</v>
      </c>
      <c r="E673">
        <v>35</v>
      </c>
      <c r="F673" t="str">
        <f>CONCATENATE(Table2[[#This Row],[Measure &amp; Variant]],Table2[[#This Row],[Rated Power/Unit]])</f>
        <v>TrofferNewT1x435</v>
      </c>
      <c r="G673">
        <f>Table2[[#This Row],[Rated Power/Unit]]</f>
        <v>35</v>
      </c>
    </row>
    <row r="674" spans="2:7">
      <c r="B674" s="325" t="s">
        <v>240</v>
      </c>
      <c r="C674" s="325" t="s">
        <v>303</v>
      </c>
      <c r="D674" s="325" t="str">
        <f>CONCATENATE(Table2[[#This Row],[Measure]],Table2[[#This Row],[Variant]])</f>
        <v>TrofferNewT1x4</v>
      </c>
      <c r="E674">
        <v>36</v>
      </c>
      <c r="F674" t="str">
        <f>CONCATENATE(Table2[[#This Row],[Measure &amp; Variant]],Table2[[#This Row],[Rated Power/Unit]])</f>
        <v>TrofferNewT1x436</v>
      </c>
      <c r="G674">
        <f>Table2[[#This Row],[Rated Power/Unit]]</f>
        <v>36</v>
      </c>
    </row>
    <row r="675" spans="2:7">
      <c r="B675" s="325" t="s">
        <v>240</v>
      </c>
      <c r="C675" s="325" t="s">
        <v>303</v>
      </c>
      <c r="D675" s="325" t="str">
        <f>CONCATENATE(Table2[[#This Row],[Measure]],Table2[[#This Row],[Variant]])</f>
        <v>TrofferNewT1x4</v>
      </c>
      <c r="E675">
        <v>37</v>
      </c>
      <c r="F675" t="str">
        <f>CONCATENATE(Table2[[#This Row],[Measure &amp; Variant]],Table2[[#This Row],[Rated Power/Unit]])</f>
        <v>TrofferNewT1x437</v>
      </c>
      <c r="G675">
        <f>Table2[[#This Row],[Rated Power/Unit]]</f>
        <v>37</v>
      </c>
    </row>
    <row r="676" spans="2:7">
      <c r="B676" s="325" t="s">
        <v>240</v>
      </c>
      <c r="C676" s="325" t="s">
        <v>303</v>
      </c>
      <c r="D676" s="325" t="str">
        <f>CONCATENATE(Table2[[#This Row],[Measure]],Table2[[#This Row],[Variant]])</f>
        <v>TrofferNewT1x4</v>
      </c>
      <c r="E676">
        <v>38</v>
      </c>
      <c r="F676" t="str">
        <f>CONCATENATE(Table2[[#This Row],[Measure &amp; Variant]],Table2[[#This Row],[Rated Power/Unit]])</f>
        <v>TrofferNewT1x438</v>
      </c>
      <c r="G676">
        <f>Table2[[#This Row],[Rated Power/Unit]]</f>
        <v>38</v>
      </c>
    </row>
    <row r="677" spans="2:7">
      <c r="B677" s="325" t="s">
        <v>240</v>
      </c>
      <c r="C677" s="325" t="s">
        <v>303</v>
      </c>
      <c r="D677" s="325" t="str">
        <f>CONCATENATE(Table2[[#This Row],[Measure]],Table2[[#This Row],[Variant]])</f>
        <v>TrofferNewT1x4</v>
      </c>
      <c r="E677">
        <v>39</v>
      </c>
      <c r="F677" t="str">
        <f>CONCATENATE(Table2[[#This Row],[Measure &amp; Variant]],Table2[[#This Row],[Rated Power/Unit]])</f>
        <v>TrofferNewT1x439</v>
      </c>
      <c r="G677">
        <f>Table2[[#This Row],[Rated Power/Unit]]</f>
        <v>39</v>
      </c>
    </row>
    <row r="678" spans="2:7">
      <c r="B678" s="325" t="s">
        <v>240</v>
      </c>
      <c r="C678" s="325" t="s">
        <v>303</v>
      </c>
      <c r="D678" s="325" t="str">
        <f>CONCATENATE(Table2[[#This Row],[Measure]],Table2[[#This Row],[Variant]])</f>
        <v>TrofferNewT1x4</v>
      </c>
      <c r="E678">
        <v>40</v>
      </c>
      <c r="F678" t="str">
        <f>CONCATENATE(Table2[[#This Row],[Measure &amp; Variant]],Table2[[#This Row],[Rated Power/Unit]])</f>
        <v>TrofferNewT1x440</v>
      </c>
      <c r="G678">
        <f>Table2[[#This Row],[Rated Power/Unit]]</f>
        <v>40</v>
      </c>
    </row>
    <row r="679" spans="2:7">
      <c r="B679" s="325" t="s">
        <v>240</v>
      </c>
      <c r="C679" s="325" t="s">
        <v>303</v>
      </c>
      <c r="D679" s="325" t="str">
        <f>CONCATENATE(Table2[[#This Row],[Measure]],Table2[[#This Row],[Variant]])</f>
        <v>TrofferNewT1x4</v>
      </c>
      <c r="E679">
        <v>41</v>
      </c>
      <c r="F679" t="str">
        <f>CONCATENATE(Table2[[#This Row],[Measure &amp; Variant]],Table2[[#This Row],[Rated Power/Unit]])</f>
        <v>TrofferNewT1x441</v>
      </c>
      <c r="G679">
        <f>Table2[[#This Row],[Rated Power/Unit]]</f>
        <v>41</v>
      </c>
    </row>
    <row r="680" spans="2:7">
      <c r="B680" s="325" t="s">
        <v>240</v>
      </c>
      <c r="C680" s="325" t="s">
        <v>303</v>
      </c>
      <c r="D680" s="325" t="str">
        <f>CONCATENATE(Table2[[#This Row],[Measure]],Table2[[#This Row],[Variant]])</f>
        <v>TrofferNewT1x4</v>
      </c>
      <c r="E680">
        <v>42</v>
      </c>
      <c r="F680" t="str">
        <f>CONCATENATE(Table2[[#This Row],[Measure &amp; Variant]],Table2[[#This Row],[Rated Power/Unit]])</f>
        <v>TrofferNewT1x442</v>
      </c>
      <c r="G680">
        <f>Table2[[#This Row],[Rated Power/Unit]]</f>
        <v>42</v>
      </c>
    </row>
    <row r="681" spans="2:7">
      <c r="B681" s="325" t="s">
        <v>240</v>
      </c>
      <c r="C681" s="325" t="s">
        <v>303</v>
      </c>
      <c r="D681" s="325" t="str">
        <f>CONCATENATE(Table2[[#This Row],[Measure]],Table2[[#This Row],[Variant]])</f>
        <v>TrofferNewT1x4</v>
      </c>
      <c r="E681">
        <v>43</v>
      </c>
      <c r="F681" t="str">
        <f>CONCATENATE(Table2[[#This Row],[Measure &amp; Variant]],Table2[[#This Row],[Rated Power/Unit]])</f>
        <v>TrofferNewT1x443</v>
      </c>
      <c r="G681">
        <f>Table2[[#This Row],[Rated Power/Unit]]</f>
        <v>43</v>
      </c>
    </row>
    <row r="682" spans="2:7">
      <c r="B682" s="325" t="s">
        <v>240</v>
      </c>
      <c r="C682" s="325" t="s">
        <v>303</v>
      </c>
      <c r="D682" s="325" t="str">
        <f>CONCATENATE(Table2[[#This Row],[Measure]],Table2[[#This Row],[Variant]])</f>
        <v>TrofferNewT1x4</v>
      </c>
      <c r="E682">
        <v>44</v>
      </c>
      <c r="F682" t="str">
        <f>CONCATENATE(Table2[[#This Row],[Measure &amp; Variant]],Table2[[#This Row],[Rated Power/Unit]])</f>
        <v>TrofferNewT1x444</v>
      </c>
      <c r="G682">
        <f>Table2[[#This Row],[Rated Power/Unit]]</f>
        <v>44</v>
      </c>
    </row>
    <row r="683" spans="2:7">
      <c r="B683" s="325" t="s">
        <v>240</v>
      </c>
      <c r="C683" s="325" t="s">
        <v>303</v>
      </c>
      <c r="D683" s="325" t="str">
        <f>CONCATENATE(Table2[[#This Row],[Measure]],Table2[[#This Row],[Variant]])</f>
        <v>TrofferNewT1x4</v>
      </c>
      <c r="E683">
        <v>45</v>
      </c>
      <c r="F683" t="str">
        <f>CONCATENATE(Table2[[#This Row],[Measure &amp; Variant]],Table2[[#This Row],[Rated Power/Unit]])</f>
        <v>TrofferNewT1x445</v>
      </c>
      <c r="G683">
        <f>Table2[[#This Row],[Rated Power/Unit]]</f>
        <v>45</v>
      </c>
    </row>
    <row r="684" spans="2:7">
      <c r="B684" s="325" t="s">
        <v>240</v>
      </c>
      <c r="C684" s="325" t="s">
        <v>303</v>
      </c>
      <c r="D684" s="325" t="str">
        <f>CONCATENATE(Table2[[#This Row],[Measure]],Table2[[#This Row],[Variant]])</f>
        <v>TrofferNewT1x4</v>
      </c>
      <c r="E684">
        <v>46</v>
      </c>
      <c r="F684" t="str">
        <f>CONCATENATE(Table2[[#This Row],[Measure &amp; Variant]],Table2[[#This Row],[Rated Power/Unit]])</f>
        <v>TrofferNewT1x446</v>
      </c>
      <c r="G684">
        <f>Table2[[#This Row],[Rated Power/Unit]]</f>
        <v>46</v>
      </c>
    </row>
    <row r="685" spans="2:7">
      <c r="B685" s="325" t="s">
        <v>240</v>
      </c>
      <c r="C685" s="325" t="s">
        <v>303</v>
      </c>
      <c r="D685" s="325" t="str">
        <f>CONCATENATE(Table2[[#This Row],[Measure]],Table2[[#This Row],[Variant]])</f>
        <v>TrofferNewT1x4</v>
      </c>
      <c r="E685">
        <v>47</v>
      </c>
      <c r="F685" t="str">
        <f>CONCATENATE(Table2[[#This Row],[Measure &amp; Variant]],Table2[[#This Row],[Rated Power/Unit]])</f>
        <v>TrofferNewT1x447</v>
      </c>
      <c r="G685">
        <f>Table2[[#This Row],[Rated Power/Unit]]</f>
        <v>47</v>
      </c>
    </row>
    <row r="686" spans="2:7">
      <c r="B686" s="325" t="s">
        <v>240</v>
      </c>
      <c r="C686" s="325" t="s">
        <v>303</v>
      </c>
      <c r="D686" s="325" t="str">
        <f>CONCATENATE(Table2[[#This Row],[Measure]],Table2[[#This Row],[Variant]])</f>
        <v>TrofferNewT1x4</v>
      </c>
      <c r="E686">
        <v>48</v>
      </c>
      <c r="F686" t="str">
        <f>CONCATENATE(Table2[[#This Row],[Measure &amp; Variant]],Table2[[#This Row],[Rated Power/Unit]])</f>
        <v>TrofferNewT1x448</v>
      </c>
      <c r="G686">
        <f>Table2[[#This Row],[Rated Power/Unit]]</f>
        <v>48</v>
      </c>
    </row>
    <row r="687" spans="2:7">
      <c r="B687" s="325" t="s">
        <v>240</v>
      </c>
      <c r="C687" s="325" t="s">
        <v>303</v>
      </c>
      <c r="D687" s="325" t="str">
        <f>CONCATENATE(Table2[[#This Row],[Measure]],Table2[[#This Row],[Variant]])</f>
        <v>TrofferNewT1x4</v>
      </c>
      <c r="E687">
        <v>49</v>
      </c>
      <c r="F687" t="str">
        <f>CONCATENATE(Table2[[#This Row],[Measure &amp; Variant]],Table2[[#This Row],[Rated Power/Unit]])</f>
        <v>TrofferNewT1x449</v>
      </c>
      <c r="G687">
        <f>Table2[[#This Row],[Rated Power/Unit]]</f>
        <v>49</v>
      </c>
    </row>
    <row r="688" spans="2:7">
      <c r="B688" s="325" t="s">
        <v>240</v>
      </c>
      <c r="C688" s="325" t="s">
        <v>303</v>
      </c>
      <c r="D688" s="325" t="str">
        <f>CONCATENATE(Table2[[#This Row],[Measure]],Table2[[#This Row],[Variant]])</f>
        <v>TrofferNewT1x4</v>
      </c>
      <c r="E688">
        <v>50</v>
      </c>
      <c r="F688" t="str">
        <f>CONCATENATE(Table2[[#This Row],[Measure &amp; Variant]],Table2[[#This Row],[Rated Power/Unit]])</f>
        <v>TrofferNewT1x450</v>
      </c>
      <c r="G688">
        <f>Table2[[#This Row],[Rated Power/Unit]]</f>
        <v>50</v>
      </c>
    </row>
    <row r="689" spans="2:7">
      <c r="B689" s="325" t="s">
        <v>240</v>
      </c>
      <c r="C689" s="325" t="s">
        <v>303</v>
      </c>
      <c r="D689" s="325" t="str">
        <f>CONCATENATE(Table2[[#This Row],[Measure]],Table2[[#This Row],[Variant]])</f>
        <v>TrofferNewT1x4</v>
      </c>
      <c r="E689">
        <v>51</v>
      </c>
      <c r="F689" t="str">
        <f>CONCATENATE(Table2[[#This Row],[Measure &amp; Variant]],Table2[[#This Row],[Rated Power/Unit]])</f>
        <v>TrofferNewT1x451</v>
      </c>
      <c r="G689">
        <f>Table2[[#This Row],[Rated Power/Unit]]</f>
        <v>51</v>
      </c>
    </row>
    <row r="690" spans="2:7">
      <c r="B690" s="325" t="s">
        <v>240</v>
      </c>
      <c r="C690" s="325" t="s">
        <v>303</v>
      </c>
      <c r="D690" s="325" t="str">
        <f>CONCATENATE(Table2[[#This Row],[Measure]],Table2[[#This Row],[Variant]])</f>
        <v>TrofferNewT1x4</v>
      </c>
      <c r="E690">
        <v>52</v>
      </c>
      <c r="F690" t="str">
        <f>CONCATENATE(Table2[[#This Row],[Measure &amp; Variant]],Table2[[#This Row],[Rated Power/Unit]])</f>
        <v>TrofferNewT1x452</v>
      </c>
      <c r="G690">
        <f>Table2[[#This Row],[Rated Power/Unit]]</f>
        <v>52</v>
      </c>
    </row>
    <row r="691" spans="2:7">
      <c r="B691" s="325" t="s">
        <v>240</v>
      </c>
      <c r="C691" s="325" t="s">
        <v>303</v>
      </c>
      <c r="D691" s="325" t="str">
        <f>CONCATENATE(Table2[[#This Row],[Measure]],Table2[[#This Row],[Variant]])</f>
        <v>TrofferNewT1x4</v>
      </c>
      <c r="E691">
        <v>53</v>
      </c>
      <c r="F691" t="str">
        <f>CONCATENATE(Table2[[#This Row],[Measure &amp; Variant]],Table2[[#This Row],[Rated Power/Unit]])</f>
        <v>TrofferNewT1x453</v>
      </c>
      <c r="G691">
        <f>Table2[[#This Row],[Rated Power/Unit]]</f>
        <v>53</v>
      </c>
    </row>
    <row r="692" spans="2:7">
      <c r="B692" s="325" t="s">
        <v>240</v>
      </c>
      <c r="C692" s="325" t="s">
        <v>303</v>
      </c>
      <c r="D692" s="325" t="str">
        <f>CONCATENATE(Table2[[#This Row],[Measure]],Table2[[#This Row],[Variant]])</f>
        <v>TrofferNewT1x4</v>
      </c>
      <c r="E692">
        <v>54</v>
      </c>
      <c r="F692" t="str">
        <f>CONCATENATE(Table2[[#This Row],[Measure &amp; Variant]],Table2[[#This Row],[Rated Power/Unit]])</f>
        <v>TrofferNewT1x454</v>
      </c>
      <c r="G692">
        <f>Table2[[#This Row],[Rated Power/Unit]]</f>
        <v>54</v>
      </c>
    </row>
    <row r="693" spans="2:7">
      <c r="B693" s="325" t="s">
        <v>240</v>
      </c>
      <c r="C693" s="325" t="s">
        <v>303</v>
      </c>
      <c r="D693" s="325" t="str">
        <f>CONCATENATE(Table2[[#This Row],[Measure]],Table2[[#This Row],[Variant]])</f>
        <v>TrofferNewT1x4</v>
      </c>
      <c r="E693">
        <v>55</v>
      </c>
      <c r="F693" t="str">
        <f>CONCATENATE(Table2[[#This Row],[Measure &amp; Variant]],Table2[[#This Row],[Rated Power/Unit]])</f>
        <v>TrofferNewT1x455</v>
      </c>
      <c r="G693">
        <f>Table2[[#This Row],[Rated Power/Unit]]</f>
        <v>55</v>
      </c>
    </row>
    <row r="694" spans="2:7">
      <c r="B694" s="325" t="s">
        <v>240</v>
      </c>
      <c r="C694" s="325" t="s">
        <v>303</v>
      </c>
      <c r="D694" s="325" t="str">
        <f>CONCATENATE(Table2[[#This Row],[Measure]],Table2[[#This Row],[Variant]])</f>
        <v>TrofferNewT1x4</v>
      </c>
      <c r="E694">
        <v>56</v>
      </c>
      <c r="F694" t="str">
        <f>CONCATENATE(Table2[[#This Row],[Measure &amp; Variant]],Table2[[#This Row],[Rated Power/Unit]])</f>
        <v>TrofferNewT1x456</v>
      </c>
      <c r="G694">
        <f>Table2[[#This Row],[Rated Power/Unit]]</f>
        <v>56</v>
      </c>
    </row>
    <row r="695" spans="2:7">
      <c r="B695" s="325" t="s">
        <v>240</v>
      </c>
      <c r="C695" s="325" t="s">
        <v>303</v>
      </c>
      <c r="D695" s="325" t="str">
        <f>CONCATENATE(Table2[[#This Row],[Measure]],Table2[[#This Row],[Variant]])</f>
        <v>TrofferNewT1x4</v>
      </c>
      <c r="E695">
        <v>57</v>
      </c>
      <c r="F695" t="str">
        <f>CONCATENATE(Table2[[#This Row],[Measure &amp; Variant]],Table2[[#This Row],[Rated Power/Unit]])</f>
        <v>TrofferNewT1x457</v>
      </c>
      <c r="G695">
        <f>Table2[[#This Row],[Rated Power/Unit]]</f>
        <v>57</v>
      </c>
    </row>
    <row r="696" spans="2:7">
      <c r="B696" s="325" t="s">
        <v>240</v>
      </c>
      <c r="C696" s="325" t="s">
        <v>303</v>
      </c>
      <c r="D696" s="325" t="str">
        <f>CONCATENATE(Table2[[#This Row],[Measure]],Table2[[#This Row],[Variant]])</f>
        <v>TrofferNewT1x4</v>
      </c>
      <c r="E696">
        <v>58</v>
      </c>
      <c r="F696" t="str">
        <f>CONCATENATE(Table2[[#This Row],[Measure &amp; Variant]],Table2[[#This Row],[Rated Power/Unit]])</f>
        <v>TrofferNewT1x458</v>
      </c>
      <c r="G696">
        <f>Table2[[#This Row],[Rated Power/Unit]]</f>
        <v>58</v>
      </c>
    </row>
    <row r="697" spans="2:7">
      <c r="B697" s="325" t="s">
        <v>240</v>
      </c>
      <c r="C697" s="325" t="s">
        <v>303</v>
      </c>
      <c r="D697" s="325" t="str">
        <f>CONCATENATE(Table2[[#This Row],[Measure]],Table2[[#This Row],[Variant]])</f>
        <v>TrofferNewT1x4</v>
      </c>
      <c r="E697">
        <v>59</v>
      </c>
      <c r="F697" t="str">
        <f>CONCATENATE(Table2[[#This Row],[Measure &amp; Variant]],Table2[[#This Row],[Rated Power/Unit]])</f>
        <v>TrofferNewT1x459</v>
      </c>
      <c r="G697">
        <f>Table2[[#This Row],[Rated Power/Unit]]</f>
        <v>59</v>
      </c>
    </row>
    <row r="698" spans="2:7">
      <c r="B698" s="325" t="s">
        <v>240</v>
      </c>
      <c r="C698" s="325" t="s">
        <v>303</v>
      </c>
      <c r="D698" s="325" t="str">
        <f>CONCATENATE(Table2[[#This Row],[Measure]],Table2[[#This Row],[Variant]])</f>
        <v>TrofferNewT1x4</v>
      </c>
      <c r="E698">
        <v>60</v>
      </c>
      <c r="F698" t="str">
        <f>CONCATENATE(Table2[[#This Row],[Measure &amp; Variant]],Table2[[#This Row],[Rated Power/Unit]])</f>
        <v>TrofferNewT1x460</v>
      </c>
      <c r="G698">
        <f>Table2[[#This Row],[Rated Power/Unit]]</f>
        <v>60</v>
      </c>
    </row>
    <row r="699" spans="2:7">
      <c r="B699" s="325" t="s">
        <v>240</v>
      </c>
      <c r="C699" s="325" t="s">
        <v>303</v>
      </c>
      <c r="D699" s="325" t="str">
        <f>CONCATENATE(Table2[[#This Row],[Measure]],Table2[[#This Row],[Variant]])</f>
        <v>TrofferNewT1x4</v>
      </c>
      <c r="E699">
        <v>61</v>
      </c>
      <c r="F699" t="str">
        <f>CONCATENATE(Table2[[#This Row],[Measure &amp; Variant]],Table2[[#This Row],[Rated Power/Unit]])</f>
        <v>TrofferNewT1x461</v>
      </c>
      <c r="G699">
        <f>Table2[[#This Row],[Rated Power/Unit]]</f>
        <v>61</v>
      </c>
    </row>
    <row r="700" spans="2:7">
      <c r="B700" s="325" t="s">
        <v>240</v>
      </c>
      <c r="C700" s="325" t="s">
        <v>303</v>
      </c>
      <c r="D700" s="325" t="str">
        <f>CONCATENATE(Table2[[#This Row],[Measure]],Table2[[#This Row],[Variant]])</f>
        <v>TrofferNewT1x4</v>
      </c>
      <c r="E700">
        <v>62</v>
      </c>
      <c r="F700" t="str">
        <f>CONCATENATE(Table2[[#This Row],[Measure &amp; Variant]],Table2[[#This Row],[Rated Power/Unit]])</f>
        <v>TrofferNewT1x462</v>
      </c>
      <c r="G700">
        <f>Table2[[#This Row],[Rated Power/Unit]]</f>
        <v>62</v>
      </c>
    </row>
    <row r="701" spans="2:7">
      <c r="B701" s="325" t="s">
        <v>240</v>
      </c>
      <c r="C701" s="325" t="s">
        <v>303</v>
      </c>
      <c r="D701" s="325" t="str">
        <f>CONCATENATE(Table2[[#This Row],[Measure]],Table2[[#This Row],[Variant]])</f>
        <v>TrofferNewT1x4</v>
      </c>
      <c r="E701">
        <v>63</v>
      </c>
      <c r="F701" t="str">
        <f>CONCATENATE(Table2[[#This Row],[Measure &amp; Variant]],Table2[[#This Row],[Rated Power/Unit]])</f>
        <v>TrofferNewT1x463</v>
      </c>
      <c r="G701">
        <f>Table2[[#This Row],[Rated Power/Unit]]</f>
        <v>63</v>
      </c>
    </row>
    <row r="702" spans="2:7">
      <c r="B702" s="325" t="s">
        <v>240</v>
      </c>
      <c r="C702" s="325" t="s">
        <v>303</v>
      </c>
      <c r="D702" s="325" t="str">
        <f>CONCATENATE(Table2[[#This Row],[Measure]],Table2[[#This Row],[Variant]])</f>
        <v>TrofferNewT1x4</v>
      </c>
      <c r="E702">
        <v>64</v>
      </c>
      <c r="F702" t="str">
        <f>CONCATENATE(Table2[[#This Row],[Measure &amp; Variant]],Table2[[#This Row],[Rated Power/Unit]])</f>
        <v>TrofferNewT1x464</v>
      </c>
      <c r="G702">
        <f>Table2[[#This Row],[Rated Power/Unit]]</f>
        <v>64</v>
      </c>
    </row>
    <row r="703" spans="2:7">
      <c r="B703" s="325" t="s">
        <v>240</v>
      </c>
      <c r="C703" s="325" t="s">
        <v>303</v>
      </c>
      <c r="D703" s="325" t="str">
        <f>CONCATENATE(Table2[[#This Row],[Measure]],Table2[[#This Row],[Variant]])</f>
        <v>TrofferNewT1x4</v>
      </c>
      <c r="E703">
        <v>65</v>
      </c>
      <c r="F703" t="str">
        <f>CONCATENATE(Table2[[#This Row],[Measure &amp; Variant]],Table2[[#This Row],[Rated Power/Unit]])</f>
        <v>TrofferNewT1x465</v>
      </c>
      <c r="G703">
        <f>Table2[[#This Row],[Rated Power/Unit]]</f>
        <v>65</v>
      </c>
    </row>
    <row r="704" spans="2:7">
      <c r="B704" s="325" t="s">
        <v>240</v>
      </c>
      <c r="C704" s="325" t="s">
        <v>303</v>
      </c>
      <c r="D704" s="325" t="str">
        <f>CONCATENATE(Table2[[#This Row],[Measure]],Table2[[#This Row],[Variant]])</f>
        <v>TrofferNewT1x4</v>
      </c>
      <c r="E704">
        <v>66</v>
      </c>
      <c r="F704" t="str">
        <f>CONCATENATE(Table2[[#This Row],[Measure &amp; Variant]],Table2[[#This Row],[Rated Power/Unit]])</f>
        <v>TrofferNewT1x466</v>
      </c>
      <c r="G704">
        <f>Table2[[#This Row],[Rated Power/Unit]]</f>
        <v>66</v>
      </c>
    </row>
    <row r="705" spans="2:7">
      <c r="B705" s="325" t="s">
        <v>240</v>
      </c>
      <c r="C705" s="325" t="s">
        <v>303</v>
      </c>
      <c r="D705" s="325" t="str">
        <f>CONCATENATE(Table2[[#This Row],[Measure]],Table2[[#This Row],[Variant]])</f>
        <v>TrofferNewT1x4</v>
      </c>
      <c r="E705">
        <v>67</v>
      </c>
      <c r="F705" t="str">
        <f>CONCATENATE(Table2[[#This Row],[Measure &amp; Variant]],Table2[[#This Row],[Rated Power/Unit]])</f>
        <v>TrofferNewT1x467</v>
      </c>
      <c r="G705">
        <f>Table2[[#This Row],[Rated Power/Unit]]</f>
        <v>67</v>
      </c>
    </row>
    <row r="706" spans="2:7">
      <c r="B706" s="325" t="s">
        <v>240</v>
      </c>
      <c r="C706" s="325" t="s">
        <v>303</v>
      </c>
      <c r="D706" s="325" t="str">
        <f>CONCATENATE(Table2[[#This Row],[Measure]],Table2[[#This Row],[Variant]])</f>
        <v>TrofferNewT1x4</v>
      </c>
      <c r="E706">
        <v>68</v>
      </c>
      <c r="F706" t="str">
        <f>CONCATENATE(Table2[[#This Row],[Measure &amp; Variant]],Table2[[#This Row],[Rated Power/Unit]])</f>
        <v>TrofferNewT1x468</v>
      </c>
      <c r="G706">
        <f>Table2[[#This Row],[Rated Power/Unit]]</f>
        <v>68</v>
      </c>
    </row>
    <row r="707" spans="2:7">
      <c r="B707" s="325" t="s">
        <v>240</v>
      </c>
      <c r="C707" s="325" t="s">
        <v>303</v>
      </c>
      <c r="D707" s="325" t="str">
        <f>CONCATENATE(Table2[[#This Row],[Measure]],Table2[[#This Row],[Variant]])</f>
        <v>TrofferNewT1x4</v>
      </c>
      <c r="E707">
        <v>69</v>
      </c>
      <c r="F707" t="str">
        <f>CONCATENATE(Table2[[#This Row],[Measure &amp; Variant]],Table2[[#This Row],[Rated Power/Unit]])</f>
        <v>TrofferNewT1x469</v>
      </c>
      <c r="G707">
        <f>Table2[[#This Row],[Rated Power/Unit]]</f>
        <v>69</v>
      </c>
    </row>
    <row r="708" spans="2:7">
      <c r="B708" s="325" t="s">
        <v>240</v>
      </c>
      <c r="C708" s="325" t="s">
        <v>303</v>
      </c>
      <c r="D708" s="325" t="str">
        <f>CONCATENATE(Table2[[#This Row],[Measure]],Table2[[#This Row],[Variant]])</f>
        <v>TrofferNewT1x4</v>
      </c>
      <c r="E708">
        <v>70</v>
      </c>
      <c r="F708" t="str">
        <f>CONCATENATE(Table2[[#This Row],[Measure &amp; Variant]],Table2[[#This Row],[Rated Power/Unit]])</f>
        <v>TrofferNewT1x470</v>
      </c>
      <c r="G708">
        <f>Table2[[#This Row],[Rated Power/Unit]]</f>
        <v>70</v>
      </c>
    </row>
    <row r="709" spans="2:7">
      <c r="B709" s="325" t="s">
        <v>240</v>
      </c>
      <c r="C709" s="325" t="s">
        <v>303</v>
      </c>
      <c r="D709" s="325" t="str">
        <f>CONCATENATE(Table2[[#This Row],[Measure]],Table2[[#This Row],[Variant]])</f>
        <v>TrofferNewT1x4</v>
      </c>
      <c r="E709">
        <v>71</v>
      </c>
      <c r="F709" t="str">
        <f>CONCATENATE(Table2[[#This Row],[Measure &amp; Variant]],Table2[[#This Row],[Rated Power/Unit]])</f>
        <v>TrofferNewT1x471</v>
      </c>
      <c r="G709">
        <f>Table2[[#This Row],[Rated Power/Unit]]</f>
        <v>71</v>
      </c>
    </row>
    <row r="710" spans="2:7">
      <c r="B710" s="325" t="s">
        <v>240</v>
      </c>
      <c r="C710" s="325" t="s">
        <v>303</v>
      </c>
      <c r="D710" s="325" t="str">
        <f>CONCATENATE(Table2[[#This Row],[Measure]],Table2[[#This Row],[Variant]])</f>
        <v>TrofferNewT1x4</v>
      </c>
      <c r="E710">
        <v>72</v>
      </c>
      <c r="F710" t="str">
        <f>CONCATENATE(Table2[[#This Row],[Measure &amp; Variant]],Table2[[#This Row],[Rated Power/Unit]])</f>
        <v>TrofferNewT1x472</v>
      </c>
      <c r="G710">
        <f>Table2[[#This Row],[Rated Power/Unit]]</f>
        <v>72</v>
      </c>
    </row>
    <row r="711" spans="2:7">
      <c r="B711" s="325" t="s">
        <v>240</v>
      </c>
      <c r="C711" s="325" t="s">
        <v>303</v>
      </c>
      <c r="D711" s="325" t="str">
        <f>CONCATENATE(Table2[[#This Row],[Measure]],Table2[[#This Row],[Variant]])</f>
        <v>TrofferNewT1x4</v>
      </c>
      <c r="E711">
        <v>73</v>
      </c>
      <c r="F711" t="str">
        <f>CONCATENATE(Table2[[#This Row],[Measure &amp; Variant]],Table2[[#This Row],[Rated Power/Unit]])</f>
        <v>TrofferNewT1x473</v>
      </c>
      <c r="G711">
        <f>Table2[[#This Row],[Rated Power/Unit]]</f>
        <v>73</v>
      </c>
    </row>
    <row r="712" spans="2:7">
      <c r="B712" s="325" t="s">
        <v>240</v>
      </c>
      <c r="C712" s="325" t="s">
        <v>303</v>
      </c>
      <c r="D712" s="325" t="str">
        <f>CONCATENATE(Table2[[#This Row],[Measure]],Table2[[#This Row],[Variant]])</f>
        <v>TrofferNewT1x4</v>
      </c>
      <c r="E712">
        <v>74</v>
      </c>
      <c r="F712" t="str">
        <f>CONCATENATE(Table2[[#This Row],[Measure &amp; Variant]],Table2[[#This Row],[Rated Power/Unit]])</f>
        <v>TrofferNewT1x474</v>
      </c>
      <c r="G712">
        <f>Table2[[#This Row],[Rated Power/Unit]]</f>
        <v>74</v>
      </c>
    </row>
    <row r="713" spans="2:7">
      <c r="B713" s="325" t="s">
        <v>240</v>
      </c>
      <c r="C713" s="325" t="s">
        <v>303</v>
      </c>
      <c r="D713" s="325" t="str">
        <f>CONCATENATE(Table2[[#This Row],[Measure]],Table2[[#This Row],[Variant]])</f>
        <v>TrofferNewT1x4</v>
      </c>
      <c r="E713">
        <v>75</v>
      </c>
      <c r="F713" t="str">
        <f>CONCATENATE(Table2[[#This Row],[Measure &amp; Variant]],Table2[[#This Row],[Rated Power/Unit]])</f>
        <v>TrofferNewT1x475</v>
      </c>
      <c r="G713">
        <f>Table2[[#This Row],[Rated Power/Unit]]</f>
        <v>75</v>
      </c>
    </row>
    <row r="714" spans="2:7">
      <c r="B714" s="325" t="s">
        <v>240</v>
      </c>
      <c r="C714" s="325" t="s">
        <v>303</v>
      </c>
      <c r="D714" s="325" t="str">
        <f>CONCATENATE(Table2[[#This Row],[Measure]],Table2[[#This Row],[Variant]])</f>
        <v>TrofferNewT1x4</v>
      </c>
      <c r="E714">
        <v>76</v>
      </c>
      <c r="F714" t="str">
        <f>CONCATENATE(Table2[[#This Row],[Measure &amp; Variant]],Table2[[#This Row],[Rated Power/Unit]])</f>
        <v>TrofferNewT1x476</v>
      </c>
      <c r="G714">
        <f>Table2[[#This Row],[Rated Power/Unit]]</f>
        <v>76</v>
      </c>
    </row>
    <row r="715" spans="2:7">
      <c r="B715" s="325" t="s">
        <v>240</v>
      </c>
      <c r="C715" s="325" t="s">
        <v>303</v>
      </c>
      <c r="D715" s="325" t="str">
        <f>CONCATENATE(Table2[[#This Row],[Measure]],Table2[[#This Row],[Variant]])</f>
        <v>TrofferNewT1x4</v>
      </c>
      <c r="E715">
        <v>77</v>
      </c>
      <c r="F715" t="str">
        <f>CONCATENATE(Table2[[#This Row],[Measure &amp; Variant]],Table2[[#This Row],[Rated Power/Unit]])</f>
        <v>TrofferNewT1x477</v>
      </c>
      <c r="G715">
        <f>Table2[[#This Row],[Rated Power/Unit]]</f>
        <v>77</v>
      </c>
    </row>
    <row r="716" spans="2:7">
      <c r="B716" s="325" t="s">
        <v>240</v>
      </c>
      <c r="C716" s="325" t="s">
        <v>303</v>
      </c>
      <c r="D716" s="325" t="str">
        <f>CONCATENATE(Table2[[#This Row],[Measure]],Table2[[#This Row],[Variant]])</f>
        <v>TrofferNewT1x4</v>
      </c>
      <c r="E716">
        <v>78</v>
      </c>
      <c r="F716" t="str">
        <f>CONCATENATE(Table2[[#This Row],[Measure &amp; Variant]],Table2[[#This Row],[Rated Power/Unit]])</f>
        <v>TrofferNewT1x478</v>
      </c>
      <c r="G716">
        <f>Table2[[#This Row],[Rated Power/Unit]]</f>
        <v>78</v>
      </c>
    </row>
    <row r="717" spans="2:7">
      <c r="B717" s="325" t="s">
        <v>240</v>
      </c>
      <c r="C717" s="325" t="s">
        <v>303</v>
      </c>
      <c r="D717" s="325" t="str">
        <f>CONCATENATE(Table2[[#This Row],[Measure]],Table2[[#This Row],[Variant]])</f>
        <v>TrofferNewT1x4</v>
      </c>
      <c r="E717">
        <v>79</v>
      </c>
      <c r="F717" t="str">
        <f>CONCATENATE(Table2[[#This Row],[Measure &amp; Variant]],Table2[[#This Row],[Rated Power/Unit]])</f>
        <v>TrofferNewT1x479</v>
      </c>
      <c r="G717">
        <f>Table2[[#This Row],[Rated Power/Unit]]</f>
        <v>79</v>
      </c>
    </row>
    <row r="718" spans="2:7">
      <c r="B718" s="325" t="s">
        <v>240</v>
      </c>
      <c r="C718" s="325" t="s">
        <v>303</v>
      </c>
      <c r="D718" s="325" t="str">
        <f>CONCATENATE(Table2[[#This Row],[Measure]],Table2[[#This Row],[Variant]])</f>
        <v>TrofferNewT1x4</v>
      </c>
      <c r="E718">
        <v>80</v>
      </c>
      <c r="F718" t="str">
        <f>CONCATENATE(Table2[[#This Row],[Measure &amp; Variant]],Table2[[#This Row],[Rated Power/Unit]])</f>
        <v>TrofferNewT1x480</v>
      </c>
      <c r="G718">
        <f>Table2[[#This Row],[Rated Power/Unit]]</f>
        <v>80</v>
      </c>
    </row>
    <row r="719" spans="2:7">
      <c r="B719" s="325" t="s">
        <v>240</v>
      </c>
      <c r="C719" s="325" t="s">
        <v>303</v>
      </c>
      <c r="D719" s="325" t="str">
        <f>CONCATENATE(Table2[[#This Row],[Measure]],Table2[[#This Row],[Variant]])</f>
        <v>TrofferNewT1x4</v>
      </c>
      <c r="E719">
        <v>81</v>
      </c>
      <c r="F719" t="str">
        <f>CONCATENATE(Table2[[#This Row],[Measure &amp; Variant]],Table2[[#This Row],[Rated Power/Unit]])</f>
        <v>TrofferNewT1x481</v>
      </c>
      <c r="G719">
        <f>Table2[[#This Row],[Rated Power/Unit]]</f>
        <v>81</v>
      </c>
    </row>
    <row r="720" spans="2:7">
      <c r="B720" s="325" t="s">
        <v>240</v>
      </c>
      <c r="C720" s="325" t="s">
        <v>303</v>
      </c>
      <c r="D720" s="325" t="str">
        <f>CONCATENATE(Table2[[#This Row],[Measure]],Table2[[#This Row],[Variant]])</f>
        <v>TrofferNewT1x4</v>
      </c>
      <c r="E720">
        <v>82</v>
      </c>
      <c r="F720" t="str">
        <f>CONCATENATE(Table2[[#This Row],[Measure &amp; Variant]],Table2[[#This Row],[Rated Power/Unit]])</f>
        <v>TrofferNewT1x482</v>
      </c>
      <c r="G720">
        <f>Table2[[#This Row],[Rated Power/Unit]]</f>
        <v>82</v>
      </c>
    </row>
    <row r="721" spans="2:7">
      <c r="B721" s="325" t="s">
        <v>240</v>
      </c>
      <c r="C721" s="325" t="s">
        <v>303</v>
      </c>
      <c r="D721" s="325" t="str">
        <f>CONCATENATE(Table2[[#This Row],[Measure]],Table2[[#This Row],[Variant]])</f>
        <v>TrofferNewT1x4</v>
      </c>
      <c r="E721">
        <v>83</v>
      </c>
      <c r="F721" t="str">
        <f>CONCATENATE(Table2[[#This Row],[Measure &amp; Variant]],Table2[[#This Row],[Rated Power/Unit]])</f>
        <v>TrofferNewT1x483</v>
      </c>
      <c r="G721">
        <f>Table2[[#This Row],[Rated Power/Unit]]</f>
        <v>83</v>
      </c>
    </row>
    <row r="722" spans="2:7">
      <c r="B722" s="325" t="s">
        <v>240</v>
      </c>
      <c r="C722" s="325" t="s">
        <v>303</v>
      </c>
      <c r="D722" s="325" t="str">
        <f>CONCATENATE(Table2[[#This Row],[Measure]],Table2[[#This Row],[Variant]])</f>
        <v>TrofferNewT1x4</v>
      </c>
      <c r="E722">
        <v>84</v>
      </c>
      <c r="F722" t="str">
        <f>CONCATENATE(Table2[[#This Row],[Measure &amp; Variant]],Table2[[#This Row],[Rated Power/Unit]])</f>
        <v>TrofferNewT1x484</v>
      </c>
      <c r="G722">
        <f>Table2[[#This Row],[Rated Power/Unit]]</f>
        <v>84</v>
      </c>
    </row>
    <row r="723" spans="2:7">
      <c r="B723" s="325" t="s">
        <v>240</v>
      </c>
      <c r="C723" s="325" t="s">
        <v>303</v>
      </c>
      <c r="D723" s="325" t="str">
        <f>CONCATENATE(Table2[[#This Row],[Measure]],Table2[[#This Row],[Variant]])</f>
        <v>TrofferNewT1x4</v>
      </c>
      <c r="E723">
        <v>85</v>
      </c>
      <c r="F723" t="str">
        <f>CONCATENATE(Table2[[#This Row],[Measure &amp; Variant]],Table2[[#This Row],[Rated Power/Unit]])</f>
        <v>TrofferNewT1x485</v>
      </c>
      <c r="G723">
        <f>Table2[[#This Row],[Rated Power/Unit]]</f>
        <v>85</v>
      </c>
    </row>
    <row r="724" spans="2:7">
      <c r="B724" s="325" t="s">
        <v>240</v>
      </c>
      <c r="C724" s="325" t="s">
        <v>303</v>
      </c>
      <c r="D724" s="325" t="str">
        <f>CONCATENATE(Table2[[#This Row],[Measure]],Table2[[#This Row],[Variant]])</f>
        <v>TrofferNewT1x4</v>
      </c>
      <c r="E724">
        <v>86</v>
      </c>
      <c r="F724" t="str">
        <f>CONCATENATE(Table2[[#This Row],[Measure &amp; Variant]],Table2[[#This Row],[Rated Power/Unit]])</f>
        <v>TrofferNewT1x486</v>
      </c>
      <c r="G724">
        <f>Table2[[#This Row],[Rated Power/Unit]]</f>
        <v>86</v>
      </c>
    </row>
    <row r="725" spans="2:7">
      <c r="B725" s="325" t="s">
        <v>240</v>
      </c>
      <c r="C725" s="325" t="s">
        <v>303</v>
      </c>
      <c r="D725" s="325" t="str">
        <f>CONCATENATE(Table2[[#This Row],[Measure]],Table2[[#This Row],[Variant]])</f>
        <v>TrofferNewT1x4</v>
      </c>
      <c r="E725">
        <v>87</v>
      </c>
      <c r="F725" t="str">
        <f>CONCATENATE(Table2[[#This Row],[Measure &amp; Variant]],Table2[[#This Row],[Rated Power/Unit]])</f>
        <v>TrofferNewT1x487</v>
      </c>
      <c r="G725">
        <f>Table2[[#This Row],[Rated Power/Unit]]</f>
        <v>87</v>
      </c>
    </row>
    <row r="726" spans="2:7">
      <c r="B726" s="325" t="s">
        <v>240</v>
      </c>
      <c r="C726" s="325" t="s">
        <v>303</v>
      </c>
      <c r="D726" s="325" t="str">
        <f>CONCATENATE(Table2[[#This Row],[Measure]],Table2[[#This Row],[Variant]])</f>
        <v>TrofferNewT1x4</v>
      </c>
      <c r="E726">
        <v>88</v>
      </c>
      <c r="F726" t="str">
        <f>CONCATENATE(Table2[[#This Row],[Measure &amp; Variant]],Table2[[#This Row],[Rated Power/Unit]])</f>
        <v>TrofferNewT1x488</v>
      </c>
      <c r="G726">
        <f>Table2[[#This Row],[Rated Power/Unit]]</f>
        <v>88</v>
      </c>
    </row>
    <row r="727" spans="2:7">
      <c r="B727" s="325" t="s">
        <v>240</v>
      </c>
      <c r="C727" s="325" t="s">
        <v>303</v>
      </c>
      <c r="D727" s="325" t="str">
        <f>CONCATENATE(Table2[[#This Row],[Measure]],Table2[[#This Row],[Variant]])</f>
        <v>TrofferNewT1x4</v>
      </c>
      <c r="E727">
        <v>89</v>
      </c>
      <c r="F727" t="str">
        <f>CONCATENATE(Table2[[#This Row],[Measure &amp; Variant]],Table2[[#This Row],[Rated Power/Unit]])</f>
        <v>TrofferNewT1x489</v>
      </c>
      <c r="G727">
        <f>Table2[[#This Row],[Rated Power/Unit]]</f>
        <v>89</v>
      </c>
    </row>
    <row r="728" spans="2:7">
      <c r="B728" s="325" t="s">
        <v>240</v>
      </c>
      <c r="C728" s="325" t="s">
        <v>303</v>
      </c>
      <c r="D728" s="325" t="str">
        <f>CONCATENATE(Table2[[#This Row],[Measure]],Table2[[#This Row],[Variant]])</f>
        <v>TrofferNewT1x4</v>
      </c>
      <c r="E728">
        <v>90</v>
      </c>
      <c r="F728" t="str">
        <f>CONCATENATE(Table2[[#This Row],[Measure &amp; Variant]],Table2[[#This Row],[Rated Power/Unit]])</f>
        <v>TrofferNewT1x490</v>
      </c>
      <c r="G728">
        <f>Table2[[#This Row],[Rated Power/Unit]]</f>
        <v>90</v>
      </c>
    </row>
    <row r="729" spans="2:7">
      <c r="B729" s="325" t="s">
        <v>240</v>
      </c>
      <c r="C729" s="325" t="s">
        <v>303</v>
      </c>
      <c r="D729" s="325" t="str">
        <f>CONCATENATE(Table2[[#This Row],[Measure]],Table2[[#This Row],[Variant]])</f>
        <v>TrofferNewT1x4</v>
      </c>
      <c r="E729">
        <v>91</v>
      </c>
      <c r="F729" t="str">
        <f>CONCATENATE(Table2[[#This Row],[Measure &amp; Variant]],Table2[[#This Row],[Rated Power/Unit]])</f>
        <v>TrofferNewT1x491</v>
      </c>
      <c r="G729">
        <f>Table2[[#This Row],[Rated Power/Unit]]</f>
        <v>91</v>
      </c>
    </row>
    <row r="730" spans="2:7">
      <c r="B730" s="325" t="s">
        <v>240</v>
      </c>
      <c r="C730" s="325" t="s">
        <v>303</v>
      </c>
      <c r="D730" s="325" t="str">
        <f>CONCATENATE(Table2[[#This Row],[Measure]],Table2[[#This Row],[Variant]])</f>
        <v>TrofferNewT1x4</v>
      </c>
      <c r="E730">
        <v>92</v>
      </c>
      <c r="F730" t="str">
        <f>CONCATENATE(Table2[[#This Row],[Measure &amp; Variant]],Table2[[#This Row],[Rated Power/Unit]])</f>
        <v>TrofferNewT1x492</v>
      </c>
      <c r="G730">
        <f>Table2[[#This Row],[Rated Power/Unit]]</f>
        <v>92</v>
      </c>
    </row>
    <row r="731" spans="2:7">
      <c r="B731" s="325" t="s">
        <v>240</v>
      </c>
      <c r="C731" s="325" t="s">
        <v>303</v>
      </c>
      <c r="D731" s="325" t="str">
        <f>CONCATENATE(Table2[[#This Row],[Measure]],Table2[[#This Row],[Variant]])</f>
        <v>TrofferNewT1x4</v>
      </c>
      <c r="E731">
        <v>93</v>
      </c>
      <c r="F731" t="str">
        <f>CONCATENATE(Table2[[#This Row],[Measure &amp; Variant]],Table2[[#This Row],[Rated Power/Unit]])</f>
        <v>TrofferNewT1x493</v>
      </c>
      <c r="G731">
        <f>Table2[[#This Row],[Rated Power/Unit]]</f>
        <v>93</v>
      </c>
    </row>
    <row r="732" spans="2:7">
      <c r="B732" s="325" t="s">
        <v>240</v>
      </c>
      <c r="C732" s="325" t="s">
        <v>303</v>
      </c>
      <c r="D732" s="325" t="str">
        <f>CONCATENATE(Table2[[#This Row],[Measure]],Table2[[#This Row],[Variant]])</f>
        <v>TrofferNewT1x4</v>
      </c>
      <c r="E732">
        <v>94</v>
      </c>
      <c r="F732" t="str">
        <f>CONCATENATE(Table2[[#This Row],[Measure &amp; Variant]],Table2[[#This Row],[Rated Power/Unit]])</f>
        <v>TrofferNewT1x494</v>
      </c>
      <c r="G732">
        <f>Table2[[#This Row],[Rated Power/Unit]]</f>
        <v>94</v>
      </c>
    </row>
    <row r="733" spans="2:7">
      <c r="B733" s="325" t="s">
        <v>240</v>
      </c>
      <c r="C733" s="325" t="s">
        <v>303</v>
      </c>
      <c r="D733" s="325" t="str">
        <f>CONCATENATE(Table2[[#This Row],[Measure]],Table2[[#This Row],[Variant]])</f>
        <v>TrofferNewT1x4</v>
      </c>
      <c r="E733">
        <v>95</v>
      </c>
      <c r="F733" t="str">
        <f>CONCATENATE(Table2[[#This Row],[Measure &amp; Variant]],Table2[[#This Row],[Rated Power/Unit]])</f>
        <v>TrofferNewT1x495</v>
      </c>
      <c r="G733">
        <f>Table2[[#This Row],[Rated Power/Unit]]</f>
        <v>95</v>
      </c>
    </row>
    <row r="734" spans="2:7">
      <c r="B734" s="325" t="s">
        <v>240</v>
      </c>
      <c r="C734" s="325" t="s">
        <v>303</v>
      </c>
      <c r="D734" s="325" t="str">
        <f>CONCATENATE(Table2[[#This Row],[Measure]],Table2[[#This Row],[Variant]])</f>
        <v>TrofferNewT1x4</v>
      </c>
      <c r="E734">
        <v>96</v>
      </c>
      <c r="F734" t="str">
        <f>CONCATENATE(Table2[[#This Row],[Measure &amp; Variant]],Table2[[#This Row],[Rated Power/Unit]])</f>
        <v>TrofferNewT1x496</v>
      </c>
      <c r="G734">
        <f>Table2[[#This Row],[Rated Power/Unit]]</f>
        <v>96</v>
      </c>
    </row>
    <row r="735" spans="2:7">
      <c r="B735" s="325" t="s">
        <v>240</v>
      </c>
      <c r="C735" s="325" t="s">
        <v>303</v>
      </c>
      <c r="D735" s="325" t="str">
        <f>CONCATENATE(Table2[[#This Row],[Measure]],Table2[[#This Row],[Variant]])</f>
        <v>TrofferNewT1x4</v>
      </c>
      <c r="E735">
        <v>97</v>
      </c>
      <c r="F735" t="str">
        <f>CONCATENATE(Table2[[#This Row],[Measure &amp; Variant]],Table2[[#This Row],[Rated Power/Unit]])</f>
        <v>TrofferNewT1x497</v>
      </c>
      <c r="G735">
        <f>Table2[[#This Row],[Rated Power/Unit]]</f>
        <v>97</v>
      </c>
    </row>
    <row r="736" spans="2:7">
      <c r="B736" s="325" t="s">
        <v>240</v>
      </c>
      <c r="C736" s="325" t="s">
        <v>303</v>
      </c>
      <c r="D736" s="325" t="str">
        <f>CONCATENATE(Table2[[#This Row],[Measure]],Table2[[#This Row],[Variant]])</f>
        <v>TrofferNewT1x4</v>
      </c>
      <c r="E736">
        <v>98</v>
      </c>
      <c r="F736" t="str">
        <f>CONCATENATE(Table2[[#This Row],[Measure &amp; Variant]],Table2[[#This Row],[Rated Power/Unit]])</f>
        <v>TrofferNewT1x498</v>
      </c>
      <c r="G736">
        <f>Table2[[#This Row],[Rated Power/Unit]]</f>
        <v>98</v>
      </c>
    </row>
    <row r="737" spans="2:7">
      <c r="B737" s="325" t="s">
        <v>240</v>
      </c>
      <c r="C737" s="325" t="s">
        <v>303</v>
      </c>
      <c r="D737" s="325" t="str">
        <f>CONCATENATE(Table2[[#This Row],[Measure]],Table2[[#This Row],[Variant]])</f>
        <v>TrofferNewT1x4</v>
      </c>
      <c r="E737">
        <v>99</v>
      </c>
      <c r="F737" t="str">
        <f>CONCATENATE(Table2[[#This Row],[Measure &amp; Variant]],Table2[[#This Row],[Rated Power/Unit]])</f>
        <v>TrofferNewT1x499</v>
      </c>
      <c r="G737">
        <f>Table2[[#This Row],[Rated Power/Unit]]</f>
        <v>99</v>
      </c>
    </row>
    <row r="738" spans="2:7">
      <c r="B738" s="325" t="s">
        <v>240</v>
      </c>
      <c r="C738" s="325" t="s">
        <v>303</v>
      </c>
      <c r="D738" s="325" t="str">
        <f>CONCATENATE(Table2[[#This Row],[Measure]],Table2[[#This Row],[Variant]])</f>
        <v>TrofferNewT1x4</v>
      </c>
      <c r="E738">
        <v>100</v>
      </c>
      <c r="F738" t="str">
        <f>CONCATENATE(Table2[[#This Row],[Measure &amp; Variant]],Table2[[#This Row],[Rated Power/Unit]])</f>
        <v>TrofferNewT1x4100</v>
      </c>
      <c r="G738">
        <f>Table2[[#This Row],[Rated Power/Unit]]</f>
        <v>100</v>
      </c>
    </row>
    <row r="739" spans="2:7">
      <c r="B739" s="328" t="s">
        <v>240</v>
      </c>
      <c r="C739" s="328" t="s">
        <v>307</v>
      </c>
      <c r="D739" s="328" t="str">
        <f>CONCATENATE(Table2[[#This Row],[Measure]],Table2[[#This Row],[Variant]])</f>
        <v>TrofferNewT1x4controls</v>
      </c>
      <c r="E739" s="163">
        <v>15</v>
      </c>
      <c r="F739" s="163" t="str">
        <f>CONCATENATE(Table2[[#This Row],[Measure &amp; Variant]],Table2[[#This Row],[Rated Power/Unit]])</f>
        <v>TrofferNewT1x4controls15</v>
      </c>
      <c r="G739" s="163">
        <f>Table2[[#This Row],[Rated Power/Unit]]*0.5</f>
        <v>7.5</v>
      </c>
    </row>
    <row r="740" spans="2:7">
      <c r="B740" s="328" t="s">
        <v>240</v>
      </c>
      <c r="C740" s="328" t="s">
        <v>307</v>
      </c>
      <c r="D740" s="328" t="str">
        <f>CONCATENATE(Table2[[#This Row],[Measure]],Table2[[#This Row],[Variant]])</f>
        <v>TrofferNewT1x4controls</v>
      </c>
      <c r="E740" s="163">
        <v>16</v>
      </c>
      <c r="F740" s="163" t="str">
        <f>CONCATENATE(Table2[[#This Row],[Measure &amp; Variant]],Table2[[#This Row],[Rated Power/Unit]])</f>
        <v>TrofferNewT1x4controls16</v>
      </c>
      <c r="G740" s="163">
        <f>Table2[[#This Row],[Rated Power/Unit]]*0.5</f>
        <v>8</v>
      </c>
    </row>
    <row r="741" spans="2:7">
      <c r="B741" s="328" t="s">
        <v>240</v>
      </c>
      <c r="C741" s="328" t="s">
        <v>307</v>
      </c>
      <c r="D741" s="328" t="str">
        <f>CONCATENATE(Table2[[#This Row],[Measure]],Table2[[#This Row],[Variant]])</f>
        <v>TrofferNewT1x4controls</v>
      </c>
      <c r="E741" s="163">
        <v>17</v>
      </c>
      <c r="F741" s="163" t="str">
        <f>CONCATENATE(Table2[[#This Row],[Measure &amp; Variant]],Table2[[#This Row],[Rated Power/Unit]])</f>
        <v>TrofferNewT1x4controls17</v>
      </c>
      <c r="G741" s="163">
        <f>Table2[[#This Row],[Rated Power/Unit]]*0.5</f>
        <v>8.5</v>
      </c>
    </row>
    <row r="742" spans="2:7">
      <c r="B742" s="328" t="s">
        <v>240</v>
      </c>
      <c r="C742" s="328" t="s">
        <v>307</v>
      </c>
      <c r="D742" s="328" t="str">
        <f>CONCATENATE(Table2[[#This Row],[Measure]],Table2[[#This Row],[Variant]])</f>
        <v>TrofferNewT1x4controls</v>
      </c>
      <c r="E742" s="163">
        <v>18</v>
      </c>
      <c r="F742" s="163" t="str">
        <f>CONCATENATE(Table2[[#This Row],[Measure &amp; Variant]],Table2[[#This Row],[Rated Power/Unit]])</f>
        <v>TrofferNewT1x4controls18</v>
      </c>
      <c r="G742" s="163">
        <f>Table2[[#This Row],[Rated Power/Unit]]*0.5</f>
        <v>9</v>
      </c>
    </row>
    <row r="743" spans="2:7">
      <c r="B743" s="328" t="s">
        <v>240</v>
      </c>
      <c r="C743" s="328" t="s">
        <v>307</v>
      </c>
      <c r="D743" s="328" t="str">
        <f>CONCATENATE(Table2[[#This Row],[Measure]],Table2[[#This Row],[Variant]])</f>
        <v>TrofferNewT1x4controls</v>
      </c>
      <c r="E743" s="163">
        <v>19</v>
      </c>
      <c r="F743" s="163" t="str">
        <f>CONCATENATE(Table2[[#This Row],[Measure &amp; Variant]],Table2[[#This Row],[Rated Power/Unit]])</f>
        <v>TrofferNewT1x4controls19</v>
      </c>
      <c r="G743" s="163">
        <f>Table2[[#This Row],[Rated Power/Unit]]*0.5</f>
        <v>9.5</v>
      </c>
    </row>
    <row r="744" spans="2:7">
      <c r="B744" s="328" t="s">
        <v>240</v>
      </c>
      <c r="C744" s="328" t="s">
        <v>307</v>
      </c>
      <c r="D744" s="328" t="str">
        <f>CONCATENATE(Table2[[#This Row],[Measure]],Table2[[#This Row],[Variant]])</f>
        <v>TrofferNewT1x4controls</v>
      </c>
      <c r="E744" s="163">
        <v>20</v>
      </c>
      <c r="F744" s="163" t="str">
        <f>CONCATENATE(Table2[[#This Row],[Measure &amp; Variant]],Table2[[#This Row],[Rated Power/Unit]])</f>
        <v>TrofferNewT1x4controls20</v>
      </c>
      <c r="G744" s="163">
        <f>Table2[[#This Row],[Rated Power/Unit]]*0.5</f>
        <v>10</v>
      </c>
    </row>
    <row r="745" spans="2:7">
      <c r="B745" s="328" t="s">
        <v>240</v>
      </c>
      <c r="C745" s="328" t="s">
        <v>307</v>
      </c>
      <c r="D745" s="328" t="str">
        <f>CONCATENATE(Table2[[#This Row],[Measure]],Table2[[#This Row],[Variant]])</f>
        <v>TrofferNewT1x4controls</v>
      </c>
      <c r="E745" s="163">
        <v>21</v>
      </c>
      <c r="F745" s="163" t="str">
        <f>CONCATENATE(Table2[[#This Row],[Measure &amp; Variant]],Table2[[#This Row],[Rated Power/Unit]])</f>
        <v>TrofferNewT1x4controls21</v>
      </c>
      <c r="G745" s="163">
        <f>Table2[[#This Row],[Rated Power/Unit]]*0.5</f>
        <v>10.5</v>
      </c>
    </row>
    <row r="746" spans="2:7">
      <c r="B746" s="328" t="s">
        <v>240</v>
      </c>
      <c r="C746" s="328" t="s">
        <v>307</v>
      </c>
      <c r="D746" s="328" t="str">
        <f>CONCATENATE(Table2[[#This Row],[Measure]],Table2[[#This Row],[Variant]])</f>
        <v>TrofferNewT1x4controls</v>
      </c>
      <c r="E746" s="163">
        <v>22</v>
      </c>
      <c r="F746" s="163" t="str">
        <f>CONCATENATE(Table2[[#This Row],[Measure &amp; Variant]],Table2[[#This Row],[Rated Power/Unit]])</f>
        <v>TrofferNewT1x4controls22</v>
      </c>
      <c r="G746" s="163">
        <f>Table2[[#This Row],[Rated Power/Unit]]*0.5</f>
        <v>11</v>
      </c>
    </row>
    <row r="747" spans="2:7">
      <c r="B747" s="328" t="s">
        <v>240</v>
      </c>
      <c r="C747" s="328" t="s">
        <v>307</v>
      </c>
      <c r="D747" s="328" t="str">
        <f>CONCATENATE(Table2[[#This Row],[Measure]],Table2[[#This Row],[Variant]])</f>
        <v>TrofferNewT1x4controls</v>
      </c>
      <c r="E747" s="163">
        <v>23</v>
      </c>
      <c r="F747" s="163" t="str">
        <f>CONCATENATE(Table2[[#This Row],[Measure &amp; Variant]],Table2[[#This Row],[Rated Power/Unit]])</f>
        <v>TrofferNewT1x4controls23</v>
      </c>
      <c r="G747" s="163">
        <f>Table2[[#This Row],[Rated Power/Unit]]*0.5</f>
        <v>11.5</v>
      </c>
    </row>
    <row r="748" spans="2:7">
      <c r="B748" s="328" t="s">
        <v>240</v>
      </c>
      <c r="C748" s="328" t="s">
        <v>307</v>
      </c>
      <c r="D748" s="328" t="str">
        <f>CONCATENATE(Table2[[#This Row],[Measure]],Table2[[#This Row],[Variant]])</f>
        <v>TrofferNewT1x4controls</v>
      </c>
      <c r="E748" s="163">
        <v>24</v>
      </c>
      <c r="F748" s="163" t="str">
        <f>CONCATENATE(Table2[[#This Row],[Measure &amp; Variant]],Table2[[#This Row],[Rated Power/Unit]])</f>
        <v>TrofferNewT1x4controls24</v>
      </c>
      <c r="G748" s="163">
        <f>Table2[[#This Row],[Rated Power/Unit]]*0.5</f>
        <v>12</v>
      </c>
    </row>
    <row r="749" spans="2:7">
      <c r="B749" s="328" t="s">
        <v>240</v>
      </c>
      <c r="C749" s="328" t="s">
        <v>307</v>
      </c>
      <c r="D749" s="328" t="str">
        <f>CONCATENATE(Table2[[#This Row],[Measure]],Table2[[#This Row],[Variant]])</f>
        <v>TrofferNewT1x4controls</v>
      </c>
      <c r="E749" s="163">
        <v>25</v>
      </c>
      <c r="F749" s="163" t="str">
        <f>CONCATENATE(Table2[[#This Row],[Measure &amp; Variant]],Table2[[#This Row],[Rated Power/Unit]])</f>
        <v>TrofferNewT1x4controls25</v>
      </c>
      <c r="G749" s="163">
        <f>Table2[[#This Row],[Rated Power/Unit]]*0.5</f>
        <v>12.5</v>
      </c>
    </row>
    <row r="750" spans="2:7">
      <c r="B750" s="328" t="s">
        <v>240</v>
      </c>
      <c r="C750" s="328" t="s">
        <v>307</v>
      </c>
      <c r="D750" s="328" t="str">
        <f>CONCATENATE(Table2[[#This Row],[Measure]],Table2[[#This Row],[Variant]])</f>
        <v>TrofferNewT1x4controls</v>
      </c>
      <c r="E750" s="163">
        <v>26</v>
      </c>
      <c r="F750" s="163" t="str">
        <f>CONCATENATE(Table2[[#This Row],[Measure &amp; Variant]],Table2[[#This Row],[Rated Power/Unit]])</f>
        <v>TrofferNewT1x4controls26</v>
      </c>
      <c r="G750" s="163">
        <f>Table2[[#This Row],[Rated Power/Unit]]*0.5</f>
        <v>13</v>
      </c>
    </row>
    <row r="751" spans="2:7">
      <c r="B751" s="328" t="s">
        <v>240</v>
      </c>
      <c r="C751" s="328" t="s">
        <v>307</v>
      </c>
      <c r="D751" s="328" t="str">
        <f>CONCATENATE(Table2[[#This Row],[Measure]],Table2[[#This Row],[Variant]])</f>
        <v>TrofferNewT1x4controls</v>
      </c>
      <c r="E751" s="163">
        <v>27</v>
      </c>
      <c r="F751" s="163" t="str">
        <f>CONCATENATE(Table2[[#This Row],[Measure &amp; Variant]],Table2[[#This Row],[Rated Power/Unit]])</f>
        <v>TrofferNewT1x4controls27</v>
      </c>
      <c r="G751" s="163">
        <f>Table2[[#This Row],[Rated Power/Unit]]*0.5</f>
        <v>13.5</v>
      </c>
    </row>
    <row r="752" spans="2:7">
      <c r="B752" s="328" t="s">
        <v>240</v>
      </c>
      <c r="C752" s="328" t="s">
        <v>307</v>
      </c>
      <c r="D752" s="328" t="str">
        <f>CONCATENATE(Table2[[#This Row],[Measure]],Table2[[#This Row],[Variant]])</f>
        <v>TrofferNewT1x4controls</v>
      </c>
      <c r="E752" s="163">
        <v>28</v>
      </c>
      <c r="F752" s="163" t="str">
        <f>CONCATENATE(Table2[[#This Row],[Measure &amp; Variant]],Table2[[#This Row],[Rated Power/Unit]])</f>
        <v>TrofferNewT1x4controls28</v>
      </c>
      <c r="G752" s="163">
        <f>Table2[[#This Row],[Rated Power/Unit]]*0.5</f>
        <v>14</v>
      </c>
    </row>
    <row r="753" spans="2:7">
      <c r="B753" s="328" t="s">
        <v>240</v>
      </c>
      <c r="C753" s="328" t="s">
        <v>307</v>
      </c>
      <c r="D753" s="328" t="str">
        <f>CONCATENATE(Table2[[#This Row],[Measure]],Table2[[#This Row],[Variant]])</f>
        <v>TrofferNewT1x4controls</v>
      </c>
      <c r="E753" s="163">
        <v>29</v>
      </c>
      <c r="F753" s="163" t="str">
        <f>CONCATENATE(Table2[[#This Row],[Measure &amp; Variant]],Table2[[#This Row],[Rated Power/Unit]])</f>
        <v>TrofferNewT1x4controls29</v>
      </c>
      <c r="G753" s="163">
        <f>Table2[[#This Row],[Rated Power/Unit]]*0.5</f>
        <v>14.5</v>
      </c>
    </row>
    <row r="754" spans="2:7">
      <c r="B754" s="328" t="s">
        <v>240</v>
      </c>
      <c r="C754" s="328" t="s">
        <v>307</v>
      </c>
      <c r="D754" s="328" t="str">
        <f>CONCATENATE(Table2[[#This Row],[Measure]],Table2[[#This Row],[Variant]])</f>
        <v>TrofferNewT1x4controls</v>
      </c>
      <c r="E754" s="163">
        <v>30</v>
      </c>
      <c r="F754" s="163" t="str">
        <f>CONCATENATE(Table2[[#This Row],[Measure &amp; Variant]],Table2[[#This Row],[Rated Power/Unit]])</f>
        <v>TrofferNewT1x4controls30</v>
      </c>
      <c r="G754" s="163">
        <f>Table2[[#This Row],[Rated Power/Unit]]*0.5</f>
        <v>15</v>
      </c>
    </row>
    <row r="755" spans="2:7">
      <c r="B755" s="328" t="s">
        <v>240</v>
      </c>
      <c r="C755" s="328" t="s">
        <v>307</v>
      </c>
      <c r="D755" s="328" t="str">
        <f>CONCATENATE(Table2[[#This Row],[Measure]],Table2[[#This Row],[Variant]])</f>
        <v>TrofferNewT1x4controls</v>
      </c>
      <c r="E755" s="163">
        <v>31</v>
      </c>
      <c r="F755" s="163" t="str">
        <f>CONCATENATE(Table2[[#This Row],[Measure &amp; Variant]],Table2[[#This Row],[Rated Power/Unit]])</f>
        <v>TrofferNewT1x4controls31</v>
      </c>
      <c r="G755" s="163">
        <f>Table2[[#This Row],[Rated Power/Unit]]*0.5</f>
        <v>15.5</v>
      </c>
    </row>
    <row r="756" spans="2:7">
      <c r="B756" s="328" t="s">
        <v>240</v>
      </c>
      <c r="C756" s="328" t="s">
        <v>307</v>
      </c>
      <c r="D756" s="328" t="str">
        <f>CONCATENATE(Table2[[#This Row],[Measure]],Table2[[#This Row],[Variant]])</f>
        <v>TrofferNewT1x4controls</v>
      </c>
      <c r="E756" s="163">
        <v>32</v>
      </c>
      <c r="F756" s="163" t="str">
        <f>CONCATENATE(Table2[[#This Row],[Measure &amp; Variant]],Table2[[#This Row],[Rated Power/Unit]])</f>
        <v>TrofferNewT1x4controls32</v>
      </c>
      <c r="G756" s="163">
        <f>Table2[[#This Row],[Rated Power/Unit]]*0.5</f>
        <v>16</v>
      </c>
    </row>
    <row r="757" spans="2:7">
      <c r="B757" s="328" t="s">
        <v>240</v>
      </c>
      <c r="C757" s="328" t="s">
        <v>307</v>
      </c>
      <c r="D757" s="328" t="str">
        <f>CONCATENATE(Table2[[#This Row],[Measure]],Table2[[#This Row],[Variant]])</f>
        <v>TrofferNewT1x4controls</v>
      </c>
      <c r="E757" s="163">
        <v>33</v>
      </c>
      <c r="F757" s="163" t="str">
        <f>CONCATENATE(Table2[[#This Row],[Measure &amp; Variant]],Table2[[#This Row],[Rated Power/Unit]])</f>
        <v>TrofferNewT1x4controls33</v>
      </c>
      <c r="G757" s="163">
        <f>Table2[[#This Row],[Rated Power/Unit]]*0.5</f>
        <v>16.5</v>
      </c>
    </row>
    <row r="758" spans="2:7">
      <c r="B758" s="328" t="s">
        <v>240</v>
      </c>
      <c r="C758" s="328" t="s">
        <v>307</v>
      </c>
      <c r="D758" s="328" t="str">
        <f>CONCATENATE(Table2[[#This Row],[Measure]],Table2[[#This Row],[Variant]])</f>
        <v>TrofferNewT1x4controls</v>
      </c>
      <c r="E758" s="163">
        <v>34</v>
      </c>
      <c r="F758" s="163" t="str">
        <f>CONCATENATE(Table2[[#This Row],[Measure &amp; Variant]],Table2[[#This Row],[Rated Power/Unit]])</f>
        <v>TrofferNewT1x4controls34</v>
      </c>
      <c r="G758" s="163">
        <f>Table2[[#This Row],[Rated Power/Unit]]*0.5</f>
        <v>17</v>
      </c>
    </row>
    <row r="759" spans="2:7">
      <c r="B759" s="328" t="s">
        <v>240</v>
      </c>
      <c r="C759" s="328" t="s">
        <v>307</v>
      </c>
      <c r="D759" s="328" t="str">
        <f>CONCATENATE(Table2[[#This Row],[Measure]],Table2[[#This Row],[Variant]])</f>
        <v>TrofferNewT1x4controls</v>
      </c>
      <c r="E759" s="163">
        <v>35</v>
      </c>
      <c r="F759" s="163" t="str">
        <f>CONCATENATE(Table2[[#This Row],[Measure &amp; Variant]],Table2[[#This Row],[Rated Power/Unit]])</f>
        <v>TrofferNewT1x4controls35</v>
      </c>
      <c r="G759" s="163">
        <f>Table2[[#This Row],[Rated Power/Unit]]*0.5</f>
        <v>17.5</v>
      </c>
    </row>
    <row r="760" spans="2:7">
      <c r="B760" s="328" t="s">
        <v>240</v>
      </c>
      <c r="C760" s="328" t="s">
        <v>307</v>
      </c>
      <c r="D760" s="328" t="str">
        <f>CONCATENATE(Table2[[#This Row],[Measure]],Table2[[#This Row],[Variant]])</f>
        <v>TrofferNewT1x4controls</v>
      </c>
      <c r="E760" s="163">
        <v>36</v>
      </c>
      <c r="F760" s="163" t="str">
        <f>CONCATENATE(Table2[[#This Row],[Measure &amp; Variant]],Table2[[#This Row],[Rated Power/Unit]])</f>
        <v>TrofferNewT1x4controls36</v>
      </c>
      <c r="G760" s="163">
        <f>Table2[[#This Row],[Rated Power/Unit]]*0.5</f>
        <v>18</v>
      </c>
    </row>
    <row r="761" spans="2:7">
      <c r="B761" s="328" t="s">
        <v>240</v>
      </c>
      <c r="C761" s="328" t="s">
        <v>307</v>
      </c>
      <c r="D761" s="328" t="str">
        <f>CONCATENATE(Table2[[#This Row],[Measure]],Table2[[#This Row],[Variant]])</f>
        <v>TrofferNewT1x4controls</v>
      </c>
      <c r="E761" s="163">
        <v>37</v>
      </c>
      <c r="F761" s="163" t="str">
        <f>CONCATENATE(Table2[[#This Row],[Measure &amp; Variant]],Table2[[#This Row],[Rated Power/Unit]])</f>
        <v>TrofferNewT1x4controls37</v>
      </c>
      <c r="G761" s="163">
        <f>Table2[[#This Row],[Rated Power/Unit]]*0.5</f>
        <v>18.5</v>
      </c>
    </row>
    <row r="762" spans="2:7">
      <c r="B762" s="328" t="s">
        <v>240</v>
      </c>
      <c r="C762" s="328" t="s">
        <v>307</v>
      </c>
      <c r="D762" s="328" t="str">
        <f>CONCATENATE(Table2[[#This Row],[Measure]],Table2[[#This Row],[Variant]])</f>
        <v>TrofferNewT1x4controls</v>
      </c>
      <c r="E762" s="163">
        <v>38</v>
      </c>
      <c r="F762" s="163" t="str">
        <f>CONCATENATE(Table2[[#This Row],[Measure &amp; Variant]],Table2[[#This Row],[Rated Power/Unit]])</f>
        <v>TrofferNewT1x4controls38</v>
      </c>
      <c r="G762" s="163">
        <f>Table2[[#This Row],[Rated Power/Unit]]*0.5</f>
        <v>19</v>
      </c>
    </row>
    <row r="763" spans="2:7">
      <c r="B763" s="328" t="s">
        <v>240</v>
      </c>
      <c r="C763" s="328" t="s">
        <v>307</v>
      </c>
      <c r="D763" s="328" t="str">
        <f>CONCATENATE(Table2[[#This Row],[Measure]],Table2[[#This Row],[Variant]])</f>
        <v>TrofferNewT1x4controls</v>
      </c>
      <c r="E763" s="163">
        <v>39</v>
      </c>
      <c r="F763" s="163" t="str">
        <f>CONCATENATE(Table2[[#This Row],[Measure &amp; Variant]],Table2[[#This Row],[Rated Power/Unit]])</f>
        <v>TrofferNewT1x4controls39</v>
      </c>
      <c r="G763" s="163">
        <f>Table2[[#This Row],[Rated Power/Unit]]*0.5</f>
        <v>19.5</v>
      </c>
    </row>
    <row r="764" spans="2:7">
      <c r="B764" s="328" t="s">
        <v>240</v>
      </c>
      <c r="C764" s="328" t="s">
        <v>307</v>
      </c>
      <c r="D764" s="328" t="str">
        <f>CONCATENATE(Table2[[#This Row],[Measure]],Table2[[#This Row],[Variant]])</f>
        <v>TrofferNewT1x4controls</v>
      </c>
      <c r="E764" s="163">
        <v>40</v>
      </c>
      <c r="F764" s="163" t="str">
        <f>CONCATENATE(Table2[[#This Row],[Measure &amp; Variant]],Table2[[#This Row],[Rated Power/Unit]])</f>
        <v>TrofferNewT1x4controls40</v>
      </c>
      <c r="G764" s="163">
        <f>Table2[[#This Row],[Rated Power/Unit]]*0.5</f>
        <v>20</v>
      </c>
    </row>
    <row r="765" spans="2:7">
      <c r="B765" s="328" t="s">
        <v>240</v>
      </c>
      <c r="C765" s="328" t="s">
        <v>307</v>
      </c>
      <c r="D765" s="328" t="str">
        <f>CONCATENATE(Table2[[#This Row],[Measure]],Table2[[#This Row],[Variant]])</f>
        <v>TrofferNewT1x4controls</v>
      </c>
      <c r="E765" s="163">
        <v>41</v>
      </c>
      <c r="F765" s="163" t="str">
        <f>CONCATENATE(Table2[[#This Row],[Measure &amp; Variant]],Table2[[#This Row],[Rated Power/Unit]])</f>
        <v>TrofferNewT1x4controls41</v>
      </c>
      <c r="G765" s="163">
        <f>Table2[[#This Row],[Rated Power/Unit]]*0.5</f>
        <v>20.5</v>
      </c>
    </row>
    <row r="766" spans="2:7">
      <c r="B766" s="328" t="s">
        <v>240</v>
      </c>
      <c r="C766" s="328" t="s">
        <v>307</v>
      </c>
      <c r="D766" s="328" t="str">
        <f>CONCATENATE(Table2[[#This Row],[Measure]],Table2[[#This Row],[Variant]])</f>
        <v>TrofferNewT1x4controls</v>
      </c>
      <c r="E766" s="163">
        <v>42</v>
      </c>
      <c r="F766" s="163" t="str">
        <f>CONCATENATE(Table2[[#This Row],[Measure &amp; Variant]],Table2[[#This Row],[Rated Power/Unit]])</f>
        <v>TrofferNewT1x4controls42</v>
      </c>
      <c r="G766" s="163">
        <f>Table2[[#This Row],[Rated Power/Unit]]*0.5</f>
        <v>21</v>
      </c>
    </row>
    <row r="767" spans="2:7">
      <c r="B767" s="328" t="s">
        <v>240</v>
      </c>
      <c r="C767" s="328" t="s">
        <v>307</v>
      </c>
      <c r="D767" s="328" t="str">
        <f>CONCATENATE(Table2[[#This Row],[Measure]],Table2[[#This Row],[Variant]])</f>
        <v>TrofferNewT1x4controls</v>
      </c>
      <c r="E767" s="163">
        <v>43</v>
      </c>
      <c r="F767" s="163" t="str">
        <f>CONCATENATE(Table2[[#This Row],[Measure &amp; Variant]],Table2[[#This Row],[Rated Power/Unit]])</f>
        <v>TrofferNewT1x4controls43</v>
      </c>
      <c r="G767" s="163">
        <f>Table2[[#This Row],[Rated Power/Unit]]*0.5</f>
        <v>21.5</v>
      </c>
    </row>
    <row r="768" spans="2:7">
      <c r="B768" s="328" t="s">
        <v>240</v>
      </c>
      <c r="C768" s="328" t="s">
        <v>307</v>
      </c>
      <c r="D768" s="328" t="str">
        <f>CONCATENATE(Table2[[#This Row],[Measure]],Table2[[#This Row],[Variant]])</f>
        <v>TrofferNewT1x4controls</v>
      </c>
      <c r="E768" s="163">
        <v>44</v>
      </c>
      <c r="F768" s="163" t="str">
        <f>CONCATENATE(Table2[[#This Row],[Measure &amp; Variant]],Table2[[#This Row],[Rated Power/Unit]])</f>
        <v>TrofferNewT1x4controls44</v>
      </c>
      <c r="G768" s="163">
        <f>Table2[[#This Row],[Rated Power/Unit]]*0.5</f>
        <v>22</v>
      </c>
    </row>
    <row r="769" spans="2:7">
      <c r="B769" s="328" t="s">
        <v>240</v>
      </c>
      <c r="C769" s="328" t="s">
        <v>307</v>
      </c>
      <c r="D769" s="328" t="str">
        <f>CONCATENATE(Table2[[#This Row],[Measure]],Table2[[#This Row],[Variant]])</f>
        <v>TrofferNewT1x4controls</v>
      </c>
      <c r="E769" s="163">
        <v>45</v>
      </c>
      <c r="F769" s="163" t="str">
        <f>CONCATENATE(Table2[[#This Row],[Measure &amp; Variant]],Table2[[#This Row],[Rated Power/Unit]])</f>
        <v>TrofferNewT1x4controls45</v>
      </c>
      <c r="G769" s="163">
        <f>Table2[[#This Row],[Rated Power/Unit]]*0.5</f>
        <v>22.5</v>
      </c>
    </row>
    <row r="770" spans="2:7">
      <c r="B770" s="328" t="s">
        <v>240</v>
      </c>
      <c r="C770" s="328" t="s">
        <v>307</v>
      </c>
      <c r="D770" s="328" t="str">
        <f>CONCATENATE(Table2[[#This Row],[Measure]],Table2[[#This Row],[Variant]])</f>
        <v>TrofferNewT1x4controls</v>
      </c>
      <c r="E770" s="163">
        <v>46</v>
      </c>
      <c r="F770" s="163" t="str">
        <f>CONCATENATE(Table2[[#This Row],[Measure &amp; Variant]],Table2[[#This Row],[Rated Power/Unit]])</f>
        <v>TrofferNewT1x4controls46</v>
      </c>
      <c r="G770" s="163">
        <f>Table2[[#This Row],[Rated Power/Unit]]*0.5</f>
        <v>23</v>
      </c>
    </row>
    <row r="771" spans="2:7">
      <c r="B771" s="328" t="s">
        <v>240</v>
      </c>
      <c r="C771" s="328" t="s">
        <v>307</v>
      </c>
      <c r="D771" s="328" t="str">
        <f>CONCATENATE(Table2[[#This Row],[Measure]],Table2[[#This Row],[Variant]])</f>
        <v>TrofferNewT1x4controls</v>
      </c>
      <c r="E771" s="163">
        <v>47</v>
      </c>
      <c r="F771" s="163" t="str">
        <f>CONCATENATE(Table2[[#This Row],[Measure &amp; Variant]],Table2[[#This Row],[Rated Power/Unit]])</f>
        <v>TrofferNewT1x4controls47</v>
      </c>
      <c r="G771" s="163">
        <f>Table2[[#This Row],[Rated Power/Unit]]*0.5</f>
        <v>23.5</v>
      </c>
    </row>
    <row r="772" spans="2:7">
      <c r="B772" s="328" t="s">
        <v>240</v>
      </c>
      <c r="C772" s="328" t="s">
        <v>307</v>
      </c>
      <c r="D772" s="328" t="str">
        <f>CONCATENATE(Table2[[#This Row],[Measure]],Table2[[#This Row],[Variant]])</f>
        <v>TrofferNewT1x4controls</v>
      </c>
      <c r="E772" s="163">
        <v>48</v>
      </c>
      <c r="F772" s="163" t="str">
        <f>CONCATENATE(Table2[[#This Row],[Measure &amp; Variant]],Table2[[#This Row],[Rated Power/Unit]])</f>
        <v>TrofferNewT1x4controls48</v>
      </c>
      <c r="G772" s="163">
        <f>Table2[[#This Row],[Rated Power/Unit]]*0.5</f>
        <v>24</v>
      </c>
    </row>
    <row r="773" spans="2:7">
      <c r="B773" s="328" t="s">
        <v>240</v>
      </c>
      <c r="C773" s="328" t="s">
        <v>307</v>
      </c>
      <c r="D773" s="328" t="str">
        <f>CONCATENATE(Table2[[#This Row],[Measure]],Table2[[#This Row],[Variant]])</f>
        <v>TrofferNewT1x4controls</v>
      </c>
      <c r="E773" s="163">
        <v>49</v>
      </c>
      <c r="F773" s="163" t="str">
        <f>CONCATENATE(Table2[[#This Row],[Measure &amp; Variant]],Table2[[#This Row],[Rated Power/Unit]])</f>
        <v>TrofferNewT1x4controls49</v>
      </c>
      <c r="G773" s="163">
        <f>Table2[[#This Row],[Rated Power/Unit]]*0.5</f>
        <v>24.5</v>
      </c>
    </row>
    <row r="774" spans="2:7">
      <c r="B774" s="328" t="s">
        <v>240</v>
      </c>
      <c r="C774" s="328" t="s">
        <v>307</v>
      </c>
      <c r="D774" s="328" t="str">
        <f>CONCATENATE(Table2[[#This Row],[Measure]],Table2[[#This Row],[Variant]])</f>
        <v>TrofferNewT1x4controls</v>
      </c>
      <c r="E774" s="163">
        <v>50</v>
      </c>
      <c r="F774" s="163" t="str">
        <f>CONCATENATE(Table2[[#This Row],[Measure &amp; Variant]],Table2[[#This Row],[Rated Power/Unit]])</f>
        <v>TrofferNewT1x4controls50</v>
      </c>
      <c r="G774" s="163">
        <f>Table2[[#This Row],[Rated Power/Unit]]*0.5</f>
        <v>25</v>
      </c>
    </row>
    <row r="775" spans="2:7">
      <c r="B775" s="328" t="s">
        <v>240</v>
      </c>
      <c r="C775" s="328" t="s">
        <v>307</v>
      </c>
      <c r="D775" s="328" t="str">
        <f>CONCATENATE(Table2[[#This Row],[Measure]],Table2[[#This Row],[Variant]])</f>
        <v>TrofferNewT1x4controls</v>
      </c>
      <c r="E775" s="163">
        <v>51</v>
      </c>
      <c r="F775" s="163" t="str">
        <f>CONCATENATE(Table2[[#This Row],[Measure &amp; Variant]],Table2[[#This Row],[Rated Power/Unit]])</f>
        <v>TrofferNewT1x4controls51</v>
      </c>
      <c r="G775" s="163">
        <f>Table2[[#This Row],[Rated Power/Unit]]*0.5</f>
        <v>25.5</v>
      </c>
    </row>
    <row r="776" spans="2:7">
      <c r="B776" s="328" t="s">
        <v>240</v>
      </c>
      <c r="C776" s="328" t="s">
        <v>307</v>
      </c>
      <c r="D776" s="328" t="str">
        <f>CONCATENATE(Table2[[#This Row],[Measure]],Table2[[#This Row],[Variant]])</f>
        <v>TrofferNewT1x4controls</v>
      </c>
      <c r="E776" s="163">
        <v>52</v>
      </c>
      <c r="F776" s="163" t="str">
        <f>CONCATENATE(Table2[[#This Row],[Measure &amp; Variant]],Table2[[#This Row],[Rated Power/Unit]])</f>
        <v>TrofferNewT1x4controls52</v>
      </c>
      <c r="G776" s="163">
        <f>Table2[[#This Row],[Rated Power/Unit]]*0.5</f>
        <v>26</v>
      </c>
    </row>
    <row r="777" spans="2:7">
      <c r="B777" s="328" t="s">
        <v>240</v>
      </c>
      <c r="C777" s="328" t="s">
        <v>307</v>
      </c>
      <c r="D777" s="328" t="str">
        <f>CONCATENATE(Table2[[#This Row],[Measure]],Table2[[#This Row],[Variant]])</f>
        <v>TrofferNewT1x4controls</v>
      </c>
      <c r="E777" s="163">
        <v>53</v>
      </c>
      <c r="F777" s="163" t="str">
        <f>CONCATENATE(Table2[[#This Row],[Measure &amp; Variant]],Table2[[#This Row],[Rated Power/Unit]])</f>
        <v>TrofferNewT1x4controls53</v>
      </c>
      <c r="G777" s="163">
        <f>Table2[[#This Row],[Rated Power/Unit]]*0.5</f>
        <v>26.5</v>
      </c>
    </row>
    <row r="778" spans="2:7">
      <c r="B778" s="328" t="s">
        <v>240</v>
      </c>
      <c r="C778" s="328" t="s">
        <v>307</v>
      </c>
      <c r="D778" s="328" t="str">
        <f>CONCATENATE(Table2[[#This Row],[Measure]],Table2[[#This Row],[Variant]])</f>
        <v>TrofferNewT1x4controls</v>
      </c>
      <c r="E778" s="163">
        <v>54</v>
      </c>
      <c r="F778" s="163" t="str">
        <f>CONCATENATE(Table2[[#This Row],[Measure &amp; Variant]],Table2[[#This Row],[Rated Power/Unit]])</f>
        <v>TrofferNewT1x4controls54</v>
      </c>
      <c r="G778" s="163">
        <f>Table2[[#This Row],[Rated Power/Unit]]*0.5</f>
        <v>27</v>
      </c>
    </row>
    <row r="779" spans="2:7">
      <c r="B779" s="328" t="s">
        <v>240</v>
      </c>
      <c r="C779" s="328" t="s">
        <v>307</v>
      </c>
      <c r="D779" s="328" t="str">
        <f>CONCATENATE(Table2[[#This Row],[Measure]],Table2[[#This Row],[Variant]])</f>
        <v>TrofferNewT1x4controls</v>
      </c>
      <c r="E779" s="163">
        <v>55</v>
      </c>
      <c r="F779" s="163" t="str">
        <f>CONCATENATE(Table2[[#This Row],[Measure &amp; Variant]],Table2[[#This Row],[Rated Power/Unit]])</f>
        <v>TrofferNewT1x4controls55</v>
      </c>
      <c r="G779" s="163">
        <f>Table2[[#This Row],[Rated Power/Unit]]*0.5</f>
        <v>27.5</v>
      </c>
    </row>
    <row r="780" spans="2:7">
      <c r="B780" s="328" t="s">
        <v>240</v>
      </c>
      <c r="C780" s="328" t="s">
        <v>307</v>
      </c>
      <c r="D780" s="328" t="str">
        <f>CONCATENATE(Table2[[#This Row],[Measure]],Table2[[#This Row],[Variant]])</f>
        <v>TrofferNewT1x4controls</v>
      </c>
      <c r="E780" s="163">
        <v>56</v>
      </c>
      <c r="F780" s="163" t="str">
        <f>CONCATENATE(Table2[[#This Row],[Measure &amp; Variant]],Table2[[#This Row],[Rated Power/Unit]])</f>
        <v>TrofferNewT1x4controls56</v>
      </c>
      <c r="G780" s="163">
        <f>Table2[[#This Row],[Rated Power/Unit]]*0.5</f>
        <v>28</v>
      </c>
    </row>
    <row r="781" spans="2:7">
      <c r="B781" s="328" t="s">
        <v>240</v>
      </c>
      <c r="C781" s="328" t="s">
        <v>307</v>
      </c>
      <c r="D781" s="328" t="str">
        <f>CONCATENATE(Table2[[#This Row],[Measure]],Table2[[#This Row],[Variant]])</f>
        <v>TrofferNewT1x4controls</v>
      </c>
      <c r="E781" s="163">
        <v>57</v>
      </c>
      <c r="F781" s="163" t="str">
        <f>CONCATENATE(Table2[[#This Row],[Measure &amp; Variant]],Table2[[#This Row],[Rated Power/Unit]])</f>
        <v>TrofferNewT1x4controls57</v>
      </c>
      <c r="G781" s="163">
        <f>Table2[[#This Row],[Rated Power/Unit]]*0.5</f>
        <v>28.5</v>
      </c>
    </row>
    <row r="782" spans="2:7">
      <c r="B782" s="328" t="s">
        <v>240</v>
      </c>
      <c r="C782" s="328" t="s">
        <v>307</v>
      </c>
      <c r="D782" s="328" t="str">
        <f>CONCATENATE(Table2[[#This Row],[Measure]],Table2[[#This Row],[Variant]])</f>
        <v>TrofferNewT1x4controls</v>
      </c>
      <c r="E782" s="163">
        <v>58</v>
      </c>
      <c r="F782" s="163" t="str">
        <f>CONCATENATE(Table2[[#This Row],[Measure &amp; Variant]],Table2[[#This Row],[Rated Power/Unit]])</f>
        <v>TrofferNewT1x4controls58</v>
      </c>
      <c r="G782" s="163">
        <f>Table2[[#This Row],[Rated Power/Unit]]*0.5</f>
        <v>29</v>
      </c>
    </row>
    <row r="783" spans="2:7">
      <c r="B783" s="328" t="s">
        <v>240</v>
      </c>
      <c r="C783" s="328" t="s">
        <v>307</v>
      </c>
      <c r="D783" s="328" t="str">
        <f>CONCATENATE(Table2[[#This Row],[Measure]],Table2[[#This Row],[Variant]])</f>
        <v>TrofferNewT1x4controls</v>
      </c>
      <c r="E783" s="163">
        <v>59</v>
      </c>
      <c r="F783" s="163" t="str">
        <f>CONCATENATE(Table2[[#This Row],[Measure &amp; Variant]],Table2[[#This Row],[Rated Power/Unit]])</f>
        <v>TrofferNewT1x4controls59</v>
      </c>
      <c r="G783" s="163">
        <f>Table2[[#This Row],[Rated Power/Unit]]*0.5</f>
        <v>29.5</v>
      </c>
    </row>
    <row r="784" spans="2:7">
      <c r="B784" s="328" t="s">
        <v>240</v>
      </c>
      <c r="C784" s="328" t="s">
        <v>307</v>
      </c>
      <c r="D784" s="328" t="str">
        <f>CONCATENATE(Table2[[#This Row],[Measure]],Table2[[#This Row],[Variant]])</f>
        <v>TrofferNewT1x4controls</v>
      </c>
      <c r="E784" s="163">
        <v>60</v>
      </c>
      <c r="F784" s="163" t="str">
        <f>CONCATENATE(Table2[[#This Row],[Measure &amp; Variant]],Table2[[#This Row],[Rated Power/Unit]])</f>
        <v>TrofferNewT1x4controls60</v>
      </c>
      <c r="G784" s="163">
        <f>Table2[[#This Row],[Rated Power/Unit]]*0.5</f>
        <v>30</v>
      </c>
    </row>
    <row r="785" spans="2:7">
      <c r="B785" s="328" t="s">
        <v>240</v>
      </c>
      <c r="C785" s="328" t="s">
        <v>307</v>
      </c>
      <c r="D785" s="328" t="str">
        <f>CONCATENATE(Table2[[#This Row],[Measure]],Table2[[#This Row],[Variant]])</f>
        <v>TrofferNewT1x4controls</v>
      </c>
      <c r="E785" s="163">
        <v>61</v>
      </c>
      <c r="F785" s="163" t="str">
        <f>CONCATENATE(Table2[[#This Row],[Measure &amp; Variant]],Table2[[#This Row],[Rated Power/Unit]])</f>
        <v>TrofferNewT1x4controls61</v>
      </c>
      <c r="G785" s="163">
        <f>Table2[[#This Row],[Rated Power/Unit]]*0.5</f>
        <v>30.5</v>
      </c>
    </row>
    <row r="786" spans="2:7">
      <c r="B786" s="328" t="s">
        <v>240</v>
      </c>
      <c r="C786" s="328" t="s">
        <v>307</v>
      </c>
      <c r="D786" s="328" t="str">
        <f>CONCATENATE(Table2[[#This Row],[Measure]],Table2[[#This Row],[Variant]])</f>
        <v>TrofferNewT1x4controls</v>
      </c>
      <c r="E786" s="163">
        <v>62</v>
      </c>
      <c r="F786" s="163" t="str">
        <f>CONCATENATE(Table2[[#This Row],[Measure &amp; Variant]],Table2[[#This Row],[Rated Power/Unit]])</f>
        <v>TrofferNewT1x4controls62</v>
      </c>
      <c r="G786" s="163">
        <f>Table2[[#This Row],[Rated Power/Unit]]*0.5</f>
        <v>31</v>
      </c>
    </row>
    <row r="787" spans="2:7">
      <c r="B787" s="328" t="s">
        <v>240</v>
      </c>
      <c r="C787" s="328" t="s">
        <v>307</v>
      </c>
      <c r="D787" s="328" t="str">
        <f>CONCATENATE(Table2[[#This Row],[Measure]],Table2[[#This Row],[Variant]])</f>
        <v>TrofferNewT1x4controls</v>
      </c>
      <c r="E787" s="163">
        <v>63</v>
      </c>
      <c r="F787" s="163" t="str">
        <f>CONCATENATE(Table2[[#This Row],[Measure &amp; Variant]],Table2[[#This Row],[Rated Power/Unit]])</f>
        <v>TrofferNewT1x4controls63</v>
      </c>
      <c r="G787" s="163">
        <f>Table2[[#This Row],[Rated Power/Unit]]*0.5</f>
        <v>31.5</v>
      </c>
    </row>
    <row r="788" spans="2:7">
      <c r="B788" s="328" t="s">
        <v>240</v>
      </c>
      <c r="C788" s="328" t="s">
        <v>307</v>
      </c>
      <c r="D788" s="328" t="str">
        <f>CONCATENATE(Table2[[#This Row],[Measure]],Table2[[#This Row],[Variant]])</f>
        <v>TrofferNewT1x4controls</v>
      </c>
      <c r="E788" s="163">
        <v>64</v>
      </c>
      <c r="F788" s="163" t="str">
        <f>CONCATENATE(Table2[[#This Row],[Measure &amp; Variant]],Table2[[#This Row],[Rated Power/Unit]])</f>
        <v>TrofferNewT1x4controls64</v>
      </c>
      <c r="G788" s="163">
        <f>Table2[[#This Row],[Rated Power/Unit]]*0.5</f>
        <v>32</v>
      </c>
    </row>
    <row r="789" spans="2:7">
      <c r="B789" s="328" t="s">
        <v>240</v>
      </c>
      <c r="C789" s="328" t="s">
        <v>307</v>
      </c>
      <c r="D789" s="328" t="str">
        <f>CONCATENATE(Table2[[#This Row],[Measure]],Table2[[#This Row],[Variant]])</f>
        <v>TrofferNewT1x4controls</v>
      </c>
      <c r="E789" s="163">
        <v>65</v>
      </c>
      <c r="F789" s="163" t="str">
        <f>CONCATENATE(Table2[[#This Row],[Measure &amp; Variant]],Table2[[#This Row],[Rated Power/Unit]])</f>
        <v>TrofferNewT1x4controls65</v>
      </c>
      <c r="G789" s="163">
        <f>Table2[[#This Row],[Rated Power/Unit]]*0.5</f>
        <v>32.5</v>
      </c>
    </row>
    <row r="790" spans="2:7">
      <c r="B790" s="328" t="s">
        <v>240</v>
      </c>
      <c r="C790" s="328" t="s">
        <v>307</v>
      </c>
      <c r="D790" s="328" t="str">
        <f>CONCATENATE(Table2[[#This Row],[Measure]],Table2[[#This Row],[Variant]])</f>
        <v>TrofferNewT1x4controls</v>
      </c>
      <c r="E790" s="163">
        <v>66</v>
      </c>
      <c r="F790" s="163" t="str">
        <f>CONCATENATE(Table2[[#This Row],[Measure &amp; Variant]],Table2[[#This Row],[Rated Power/Unit]])</f>
        <v>TrofferNewT1x4controls66</v>
      </c>
      <c r="G790" s="163">
        <f>Table2[[#This Row],[Rated Power/Unit]]*0.5</f>
        <v>33</v>
      </c>
    </row>
    <row r="791" spans="2:7">
      <c r="B791" s="328" t="s">
        <v>240</v>
      </c>
      <c r="C791" s="328" t="s">
        <v>307</v>
      </c>
      <c r="D791" s="328" t="str">
        <f>CONCATENATE(Table2[[#This Row],[Measure]],Table2[[#This Row],[Variant]])</f>
        <v>TrofferNewT1x4controls</v>
      </c>
      <c r="E791" s="163">
        <v>67</v>
      </c>
      <c r="F791" s="163" t="str">
        <f>CONCATENATE(Table2[[#This Row],[Measure &amp; Variant]],Table2[[#This Row],[Rated Power/Unit]])</f>
        <v>TrofferNewT1x4controls67</v>
      </c>
      <c r="G791" s="163">
        <f>Table2[[#This Row],[Rated Power/Unit]]*0.5</f>
        <v>33.5</v>
      </c>
    </row>
    <row r="792" spans="2:7">
      <c r="B792" s="328" t="s">
        <v>240</v>
      </c>
      <c r="C792" s="328" t="s">
        <v>307</v>
      </c>
      <c r="D792" s="328" t="str">
        <f>CONCATENATE(Table2[[#This Row],[Measure]],Table2[[#This Row],[Variant]])</f>
        <v>TrofferNewT1x4controls</v>
      </c>
      <c r="E792" s="163">
        <v>68</v>
      </c>
      <c r="F792" s="163" t="str">
        <f>CONCATENATE(Table2[[#This Row],[Measure &amp; Variant]],Table2[[#This Row],[Rated Power/Unit]])</f>
        <v>TrofferNewT1x4controls68</v>
      </c>
      <c r="G792" s="163">
        <f>Table2[[#This Row],[Rated Power/Unit]]*0.5</f>
        <v>34</v>
      </c>
    </row>
    <row r="793" spans="2:7">
      <c r="B793" s="328" t="s">
        <v>240</v>
      </c>
      <c r="C793" s="328" t="s">
        <v>307</v>
      </c>
      <c r="D793" s="328" t="str">
        <f>CONCATENATE(Table2[[#This Row],[Measure]],Table2[[#This Row],[Variant]])</f>
        <v>TrofferNewT1x4controls</v>
      </c>
      <c r="E793" s="163">
        <v>69</v>
      </c>
      <c r="F793" s="163" t="str">
        <f>CONCATENATE(Table2[[#This Row],[Measure &amp; Variant]],Table2[[#This Row],[Rated Power/Unit]])</f>
        <v>TrofferNewT1x4controls69</v>
      </c>
      <c r="G793" s="163">
        <f>Table2[[#This Row],[Rated Power/Unit]]*0.5</f>
        <v>34.5</v>
      </c>
    </row>
    <row r="794" spans="2:7">
      <c r="B794" s="328" t="s">
        <v>240</v>
      </c>
      <c r="C794" s="328" t="s">
        <v>307</v>
      </c>
      <c r="D794" s="328" t="str">
        <f>CONCATENATE(Table2[[#This Row],[Measure]],Table2[[#This Row],[Variant]])</f>
        <v>TrofferNewT1x4controls</v>
      </c>
      <c r="E794" s="163">
        <v>70</v>
      </c>
      <c r="F794" s="163" t="str">
        <f>CONCATENATE(Table2[[#This Row],[Measure &amp; Variant]],Table2[[#This Row],[Rated Power/Unit]])</f>
        <v>TrofferNewT1x4controls70</v>
      </c>
      <c r="G794" s="163">
        <f>Table2[[#This Row],[Rated Power/Unit]]*0.5</f>
        <v>35</v>
      </c>
    </row>
    <row r="795" spans="2:7">
      <c r="B795" s="328" t="s">
        <v>240</v>
      </c>
      <c r="C795" s="328" t="s">
        <v>307</v>
      </c>
      <c r="D795" s="328" t="str">
        <f>CONCATENATE(Table2[[#This Row],[Measure]],Table2[[#This Row],[Variant]])</f>
        <v>TrofferNewT1x4controls</v>
      </c>
      <c r="E795" s="163">
        <v>71</v>
      </c>
      <c r="F795" s="163" t="str">
        <f>CONCATENATE(Table2[[#This Row],[Measure &amp; Variant]],Table2[[#This Row],[Rated Power/Unit]])</f>
        <v>TrofferNewT1x4controls71</v>
      </c>
      <c r="G795" s="163">
        <f>Table2[[#This Row],[Rated Power/Unit]]*0.5</f>
        <v>35.5</v>
      </c>
    </row>
    <row r="796" spans="2:7">
      <c r="B796" s="328" t="s">
        <v>240</v>
      </c>
      <c r="C796" s="328" t="s">
        <v>307</v>
      </c>
      <c r="D796" s="328" t="str">
        <f>CONCATENATE(Table2[[#This Row],[Measure]],Table2[[#This Row],[Variant]])</f>
        <v>TrofferNewT1x4controls</v>
      </c>
      <c r="E796" s="163">
        <v>72</v>
      </c>
      <c r="F796" s="163" t="str">
        <f>CONCATENATE(Table2[[#This Row],[Measure &amp; Variant]],Table2[[#This Row],[Rated Power/Unit]])</f>
        <v>TrofferNewT1x4controls72</v>
      </c>
      <c r="G796" s="163">
        <f>Table2[[#This Row],[Rated Power/Unit]]*0.5</f>
        <v>36</v>
      </c>
    </row>
    <row r="797" spans="2:7">
      <c r="B797" s="328" t="s">
        <v>240</v>
      </c>
      <c r="C797" s="328" t="s">
        <v>307</v>
      </c>
      <c r="D797" s="328" t="str">
        <f>CONCATENATE(Table2[[#This Row],[Measure]],Table2[[#This Row],[Variant]])</f>
        <v>TrofferNewT1x4controls</v>
      </c>
      <c r="E797" s="163">
        <v>73</v>
      </c>
      <c r="F797" s="163" t="str">
        <f>CONCATENATE(Table2[[#This Row],[Measure &amp; Variant]],Table2[[#This Row],[Rated Power/Unit]])</f>
        <v>TrofferNewT1x4controls73</v>
      </c>
      <c r="G797" s="163">
        <f>Table2[[#This Row],[Rated Power/Unit]]*0.5</f>
        <v>36.5</v>
      </c>
    </row>
    <row r="798" spans="2:7">
      <c r="B798" s="328" t="s">
        <v>240</v>
      </c>
      <c r="C798" s="328" t="s">
        <v>307</v>
      </c>
      <c r="D798" s="328" t="str">
        <f>CONCATENATE(Table2[[#This Row],[Measure]],Table2[[#This Row],[Variant]])</f>
        <v>TrofferNewT1x4controls</v>
      </c>
      <c r="E798" s="163">
        <v>74</v>
      </c>
      <c r="F798" s="163" t="str">
        <f>CONCATENATE(Table2[[#This Row],[Measure &amp; Variant]],Table2[[#This Row],[Rated Power/Unit]])</f>
        <v>TrofferNewT1x4controls74</v>
      </c>
      <c r="G798" s="163">
        <f>Table2[[#This Row],[Rated Power/Unit]]*0.5</f>
        <v>37</v>
      </c>
    </row>
    <row r="799" spans="2:7">
      <c r="B799" s="328" t="s">
        <v>240</v>
      </c>
      <c r="C799" s="328" t="s">
        <v>307</v>
      </c>
      <c r="D799" s="328" t="str">
        <f>CONCATENATE(Table2[[#This Row],[Measure]],Table2[[#This Row],[Variant]])</f>
        <v>TrofferNewT1x4controls</v>
      </c>
      <c r="E799" s="163">
        <v>75</v>
      </c>
      <c r="F799" s="163" t="str">
        <f>CONCATENATE(Table2[[#This Row],[Measure &amp; Variant]],Table2[[#This Row],[Rated Power/Unit]])</f>
        <v>TrofferNewT1x4controls75</v>
      </c>
      <c r="G799" s="163">
        <f>Table2[[#This Row],[Rated Power/Unit]]*0.5</f>
        <v>37.5</v>
      </c>
    </row>
    <row r="800" spans="2:7">
      <c r="B800" s="328" t="s">
        <v>240</v>
      </c>
      <c r="C800" s="328" t="s">
        <v>307</v>
      </c>
      <c r="D800" s="328" t="str">
        <f>CONCATENATE(Table2[[#This Row],[Measure]],Table2[[#This Row],[Variant]])</f>
        <v>TrofferNewT1x4controls</v>
      </c>
      <c r="E800" s="163">
        <v>76</v>
      </c>
      <c r="F800" s="163" t="str">
        <f>CONCATENATE(Table2[[#This Row],[Measure &amp; Variant]],Table2[[#This Row],[Rated Power/Unit]])</f>
        <v>TrofferNewT1x4controls76</v>
      </c>
      <c r="G800" s="163">
        <f>Table2[[#This Row],[Rated Power/Unit]]*0.5</f>
        <v>38</v>
      </c>
    </row>
    <row r="801" spans="2:7">
      <c r="B801" s="328" t="s">
        <v>240</v>
      </c>
      <c r="C801" s="328" t="s">
        <v>307</v>
      </c>
      <c r="D801" s="328" t="str">
        <f>CONCATENATE(Table2[[#This Row],[Measure]],Table2[[#This Row],[Variant]])</f>
        <v>TrofferNewT1x4controls</v>
      </c>
      <c r="E801" s="163">
        <v>77</v>
      </c>
      <c r="F801" s="163" t="str">
        <f>CONCATENATE(Table2[[#This Row],[Measure &amp; Variant]],Table2[[#This Row],[Rated Power/Unit]])</f>
        <v>TrofferNewT1x4controls77</v>
      </c>
      <c r="G801" s="163">
        <f>Table2[[#This Row],[Rated Power/Unit]]*0.5</f>
        <v>38.5</v>
      </c>
    </row>
    <row r="802" spans="2:7">
      <c r="B802" s="328" t="s">
        <v>240</v>
      </c>
      <c r="C802" s="328" t="s">
        <v>307</v>
      </c>
      <c r="D802" s="328" t="str">
        <f>CONCATENATE(Table2[[#This Row],[Measure]],Table2[[#This Row],[Variant]])</f>
        <v>TrofferNewT1x4controls</v>
      </c>
      <c r="E802" s="163">
        <v>78</v>
      </c>
      <c r="F802" s="163" t="str">
        <f>CONCATENATE(Table2[[#This Row],[Measure &amp; Variant]],Table2[[#This Row],[Rated Power/Unit]])</f>
        <v>TrofferNewT1x4controls78</v>
      </c>
      <c r="G802" s="163">
        <f>Table2[[#This Row],[Rated Power/Unit]]*0.5</f>
        <v>39</v>
      </c>
    </row>
    <row r="803" spans="2:7">
      <c r="B803" s="328" t="s">
        <v>240</v>
      </c>
      <c r="C803" s="328" t="s">
        <v>307</v>
      </c>
      <c r="D803" s="328" t="str">
        <f>CONCATENATE(Table2[[#This Row],[Measure]],Table2[[#This Row],[Variant]])</f>
        <v>TrofferNewT1x4controls</v>
      </c>
      <c r="E803" s="163">
        <v>79</v>
      </c>
      <c r="F803" s="163" t="str">
        <f>CONCATENATE(Table2[[#This Row],[Measure &amp; Variant]],Table2[[#This Row],[Rated Power/Unit]])</f>
        <v>TrofferNewT1x4controls79</v>
      </c>
      <c r="G803" s="163">
        <f>Table2[[#This Row],[Rated Power/Unit]]*0.5</f>
        <v>39.5</v>
      </c>
    </row>
    <row r="804" spans="2:7">
      <c r="B804" s="328" t="s">
        <v>240</v>
      </c>
      <c r="C804" s="328" t="s">
        <v>307</v>
      </c>
      <c r="D804" s="328" t="str">
        <f>CONCATENATE(Table2[[#This Row],[Measure]],Table2[[#This Row],[Variant]])</f>
        <v>TrofferNewT1x4controls</v>
      </c>
      <c r="E804" s="163">
        <v>80</v>
      </c>
      <c r="F804" s="163" t="str">
        <f>CONCATENATE(Table2[[#This Row],[Measure &amp; Variant]],Table2[[#This Row],[Rated Power/Unit]])</f>
        <v>TrofferNewT1x4controls80</v>
      </c>
      <c r="G804" s="163">
        <f>Table2[[#This Row],[Rated Power/Unit]]*0.5</f>
        <v>40</v>
      </c>
    </row>
    <row r="805" spans="2:7">
      <c r="B805" s="328" t="s">
        <v>240</v>
      </c>
      <c r="C805" s="328" t="s">
        <v>307</v>
      </c>
      <c r="D805" s="328" t="str">
        <f>CONCATENATE(Table2[[#This Row],[Measure]],Table2[[#This Row],[Variant]])</f>
        <v>TrofferNewT1x4controls</v>
      </c>
      <c r="E805" s="163">
        <v>81</v>
      </c>
      <c r="F805" s="163" t="str">
        <f>CONCATENATE(Table2[[#This Row],[Measure &amp; Variant]],Table2[[#This Row],[Rated Power/Unit]])</f>
        <v>TrofferNewT1x4controls81</v>
      </c>
      <c r="G805" s="163">
        <f>Table2[[#This Row],[Rated Power/Unit]]*0.5</f>
        <v>40.5</v>
      </c>
    </row>
    <row r="806" spans="2:7">
      <c r="B806" s="328" t="s">
        <v>240</v>
      </c>
      <c r="C806" s="328" t="s">
        <v>307</v>
      </c>
      <c r="D806" s="328" t="str">
        <f>CONCATENATE(Table2[[#This Row],[Measure]],Table2[[#This Row],[Variant]])</f>
        <v>TrofferNewT1x4controls</v>
      </c>
      <c r="E806" s="163">
        <v>82</v>
      </c>
      <c r="F806" s="163" t="str">
        <f>CONCATENATE(Table2[[#This Row],[Measure &amp; Variant]],Table2[[#This Row],[Rated Power/Unit]])</f>
        <v>TrofferNewT1x4controls82</v>
      </c>
      <c r="G806" s="163">
        <f>Table2[[#This Row],[Rated Power/Unit]]*0.5</f>
        <v>41</v>
      </c>
    </row>
    <row r="807" spans="2:7">
      <c r="B807" s="328" t="s">
        <v>240</v>
      </c>
      <c r="C807" s="328" t="s">
        <v>307</v>
      </c>
      <c r="D807" s="328" t="str">
        <f>CONCATENATE(Table2[[#This Row],[Measure]],Table2[[#This Row],[Variant]])</f>
        <v>TrofferNewT1x4controls</v>
      </c>
      <c r="E807" s="163">
        <v>83</v>
      </c>
      <c r="F807" s="163" t="str">
        <f>CONCATENATE(Table2[[#This Row],[Measure &amp; Variant]],Table2[[#This Row],[Rated Power/Unit]])</f>
        <v>TrofferNewT1x4controls83</v>
      </c>
      <c r="G807" s="163">
        <f>Table2[[#This Row],[Rated Power/Unit]]*0.5</f>
        <v>41.5</v>
      </c>
    </row>
    <row r="808" spans="2:7">
      <c r="B808" s="328" t="s">
        <v>240</v>
      </c>
      <c r="C808" s="328" t="s">
        <v>307</v>
      </c>
      <c r="D808" s="328" t="str">
        <f>CONCATENATE(Table2[[#This Row],[Measure]],Table2[[#This Row],[Variant]])</f>
        <v>TrofferNewT1x4controls</v>
      </c>
      <c r="E808" s="163">
        <v>84</v>
      </c>
      <c r="F808" s="163" t="str">
        <f>CONCATENATE(Table2[[#This Row],[Measure &amp; Variant]],Table2[[#This Row],[Rated Power/Unit]])</f>
        <v>TrofferNewT1x4controls84</v>
      </c>
      <c r="G808" s="163">
        <f>Table2[[#This Row],[Rated Power/Unit]]*0.5</f>
        <v>42</v>
      </c>
    </row>
    <row r="809" spans="2:7">
      <c r="B809" s="328" t="s">
        <v>240</v>
      </c>
      <c r="C809" s="328" t="s">
        <v>307</v>
      </c>
      <c r="D809" s="328" t="str">
        <f>CONCATENATE(Table2[[#This Row],[Measure]],Table2[[#This Row],[Variant]])</f>
        <v>TrofferNewT1x4controls</v>
      </c>
      <c r="E809" s="163">
        <v>85</v>
      </c>
      <c r="F809" s="163" t="str">
        <f>CONCATENATE(Table2[[#This Row],[Measure &amp; Variant]],Table2[[#This Row],[Rated Power/Unit]])</f>
        <v>TrofferNewT1x4controls85</v>
      </c>
      <c r="G809" s="163">
        <f>Table2[[#This Row],[Rated Power/Unit]]*0.5</f>
        <v>42.5</v>
      </c>
    </row>
    <row r="810" spans="2:7">
      <c r="B810" s="328" t="s">
        <v>240</v>
      </c>
      <c r="C810" s="328" t="s">
        <v>307</v>
      </c>
      <c r="D810" s="328" t="str">
        <f>CONCATENATE(Table2[[#This Row],[Measure]],Table2[[#This Row],[Variant]])</f>
        <v>TrofferNewT1x4controls</v>
      </c>
      <c r="E810" s="163">
        <v>86</v>
      </c>
      <c r="F810" s="163" t="str">
        <f>CONCATENATE(Table2[[#This Row],[Measure &amp; Variant]],Table2[[#This Row],[Rated Power/Unit]])</f>
        <v>TrofferNewT1x4controls86</v>
      </c>
      <c r="G810" s="163">
        <f>Table2[[#This Row],[Rated Power/Unit]]*0.5</f>
        <v>43</v>
      </c>
    </row>
    <row r="811" spans="2:7">
      <c r="B811" s="328" t="s">
        <v>240</v>
      </c>
      <c r="C811" s="328" t="s">
        <v>307</v>
      </c>
      <c r="D811" s="328" t="str">
        <f>CONCATENATE(Table2[[#This Row],[Measure]],Table2[[#This Row],[Variant]])</f>
        <v>TrofferNewT1x4controls</v>
      </c>
      <c r="E811" s="163">
        <v>87</v>
      </c>
      <c r="F811" s="163" t="str">
        <f>CONCATENATE(Table2[[#This Row],[Measure &amp; Variant]],Table2[[#This Row],[Rated Power/Unit]])</f>
        <v>TrofferNewT1x4controls87</v>
      </c>
      <c r="G811" s="163">
        <f>Table2[[#This Row],[Rated Power/Unit]]*0.5</f>
        <v>43.5</v>
      </c>
    </row>
    <row r="812" spans="2:7">
      <c r="B812" s="328" t="s">
        <v>240</v>
      </c>
      <c r="C812" s="328" t="s">
        <v>307</v>
      </c>
      <c r="D812" s="328" t="str">
        <f>CONCATENATE(Table2[[#This Row],[Measure]],Table2[[#This Row],[Variant]])</f>
        <v>TrofferNewT1x4controls</v>
      </c>
      <c r="E812" s="163">
        <v>88</v>
      </c>
      <c r="F812" s="163" t="str">
        <f>CONCATENATE(Table2[[#This Row],[Measure &amp; Variant]],Table2[[#This Row],[Rated Power/Unit]])</f>
        <v>TrofferNewT1x4controls88</v>
      </c>
      <c r="G812" s="163">
        <f>Table2[[#This Row],[Rated Power/Unit]]*0.5</f>
        <v>44</v>
      </c>
    </row>
    <row r="813" spans="2:7">
      <c r="B813" s="328" t="s">
        <v>240</v>
      </c>
      <c r="C813" s="328" t="s">
        <v>307</v>
      </c>
      <c r="D813" s="328" t="str">
        <f>CONCATENATE(Table2[[#This Row],[Measure]],Table2[[#This Row],[Variant]])</f>
        <v>TrofferNewT1x4controls</v>
      </c>
      <c r="E813" s="163">
        <v>89</v>
      </c>
      <c r="F813" s="163" t="str">
        <f>CONCATENATE(Table2[[#This Row],[Measure &amp; Variant]],Table2[[#This Row],[Rated Power/Unit]])</f>
        <v>TrofferNewT1x4controls89</v>
      </c>
      <c r="G813" s="163">
        <f>Table2[[#This Row],[Rated Power/Unit]]*0.5</f>
        <v>44.5</v>
      </c>
    </row>
    <row r="814" spans="2:7">
      <c r="B814" s="328" t="s">
        <v>240</v>
      </c>
      <c r="C814" s="328" t="s">
        <v>307</v>
      </c>
      <c r="D814" s="328" t="str">
        <f>CONCATENATE(Table2[[#This Row],[Measure]],Table2[[#This Row],[Variant]])</f>
        <v>TrofferNewT1x4controls</v>
      </c>
      <c r="E814" s="163">
        <v>90</v>
      </c>
      <c r="F814" s="163" t="str">
        <f>CONCATENATE(Table2[[#This Row],[Measure &amp; Variant]],Table2[[#This Row],[Rated Power/Unit]])</f>
        <v>TrofferNewT1x4controls90</v>
      </c>
      <c r="G814" s="163">
        <f>Table2[[#This Row],[Rated Power/Unit]]*0.5</f>
        <v>45</v>
      </c>
    </row>
    <row r="815" spans="2:7">
      <c r="B815" s="328" t="s">
        <v>240</v>
      </c>
      <c r="C815" s="328" t="s">
        <v>307</v>
      </c>
      <c r="D815" s="328" t="str">
        <f>CONCATENATE(Table2[[#This Row],[Measure]],Table2[[#This Row],[Variant]])</f>
        <v>TrofferNewT1x4controls</v>
      </c>
      <c r="E815" s="163">
        <v>91</v>
      </c>
      <c r="F815" s="163" t="str">
        <f>CONCATENATE(Table2[[#This Row],[Measure &amp; Variant]],Table2[[#This Row],[Rated Power/Unit]])</f>
        <v>TrofferNewT1x4controls91</v>
      </c>
      <c r="G815" s="163">
        <f>Table2[[#This Row],[Rated Power/Unit]]*0.5</f>
        <v>45.5</v>
      </c>
    </row>
    <row r="816" spans="2:7">
      <c r="B816" s="328" t="s">
        <v>240</v>
      </c>
      <c r="C816" s="328" t="s">
        <v>307</v>
      </c>
      <c r="D816" s="328" t="str">
        <f>CONCATENATE(Table2[[#This Row],[Measure]],Table2[[#This Row],[Variant]])</f>
        <v>TrofferNewT1x4controls</v>
      </c>
      <c r="E816" s="163">
        <v>92</v>
      </c>
      <c r="F816" s="163" t="str">
        <f>CONCATENATE(Table2[[#This Row],[Measure &amp; Variant]],Table2[[#This Row],[Rated Power/Unit]])</f>
        <v>TrofferNewT1x4controls92</v>
      </c>
      <c r="G816" s="163">
        <f>Table2[[#This Row],[Rated Power/Unit]]*0.5</f>
        <v>46</v>
      </c>
    </row>
    <row r="817" spans="2:7">
      <c r="B817" s="328" t="s">
        <v>240</v>
      </c>
      <c r="C817" s="328" t="s">
        <v>307</v>
      </c>
      <c r="D817" s="328" t="str">
        <f>CONCATENATE(Table2[[#This Row],[Measure]],Table2[[#This Row],[Variant]])</f>
        <v>TrofferNewT1x4controls</v>
      </c>
      <c r="E817" s="163">
        <v>93</v>
      </c>
      <c r="F817" s="163" t="str">
        <f>CONCATENATE(Table2[[#This Row],[Measure &amp; Variant]],Table2[[#This Row],[Rated Power/Unit]])</f>
        <v>TrofferNewT1x4controls93</v>
      </c>
      <c r="G817" s="163">
        <f>Table2[[#This Row],[Rated Power/Unit]]*0.5</f>
        <v>46.5</v>
      </c>
    </row>
    <row r="818" spans="2:7">
      <c r="B818" s="328" t="s">
        <v>240</v>
      </c>
      <c r="C818" s="328" t="s">
        <v>307</v>
      </c>
      <c r="D818" s="328" t="str">
        <f>CONCATENATE(Table2[[#This Row],[Measure]],Table2[[#This Row],[Variant]])</f>
        <v>TrofferNewT1x4controls</v>
      </c>
      <c r="E818" s="163">
        <v>94</v>
      </c>
      <c r="F818" s="163" t="str">
        <f>CONCATENATE(Table2[[#This Row],[Measure &amp; Variant]],Table2[[#This Row],[Rated Power/Unit]])</f>
        <v>TrofferNewT1x4controls94</v>
      </c>
      <c r="G818" s="163">
        <f>Table2[[#This Row],[Rated Power/Unit]]*0.5</f>
        <v>47</v>
      </c>
    </row>
    <row r="819" spans="2:7">
      <c r="B819" s="328" t="s">
        <v>240</v>
      </c>
      <c r="C819" s="328" t="s">
        <v>307</v>
      </c>
      <c r="D819" s="328" t="str">
        <f>CONCATENATE(Table2[[#This Row],[Measure]],Table2[[#This Row],[Variant]])</f>
        <v>TrofferNewT1x4controls</v>
      </c>
      <c r="E819" s="163">
        <v>95</v>
      </c>
      <c r="F819" s="163" t="str">
        <f>CONCATENATE(Table2[[#This Row],[Measure &amp; Variant]],Table2[[#This Row],[Rated Power/Unit]])</f>
        <v>TrofferNewT1x4controls95</v>
      </c>
      <c r="G819" s="163">
        <f>Table2[[#This Row],[Rated Power/Unit]]*0.5</f>
        <v>47.5</v>
      </c>
    </row>
    <row r="820" spans="2:7">
      <c r="B820" s="328" t="s">
        <v>240</v>
      </c>
      <c r="C820" s="328" t="s">
        <v>307</v>
      </c>
      <c r="D820" s="328" t="str">
        <f>CONCATENATE(Table2[[#This Row],[Measure]],Table2[[#This Row],[Variant]])</f>
        <v>TrofferNewT1x4controls</v>
      </c>
      <c r="E820" s="163">
        <v>96</v>
      </c>
      <c r="F820" s="163" t="str">
        <f>CONCATENATE(Table2[[#This Row],[Measure &amp; Variant]],Table2[[#This Row],[Rated Power/Unit]])</f>
        <v>TrofferNewT1x4controls96</v>
      </c>
      <c r="G820" s="163">
        <f>Table2[[#This Row],[Rated Power/Unit]]*0.5</f>
        <v>48</v>
      </c>
    </row>
    <row r="821" spans="2:7">
      <c r="B821" s="328" t="s">
        <v>240</v>
      </c>
      <c r="C821" s="328" t="s">
        <v>307</v>
      </c>
      <c r="D821" s="328" t="str">
        <f>CONCATENATE(Table2[[#This Row],[Measure]],Table2[[#This Row],[Variant]])</f>
        <v>TrofferNewT1x4controls</v>
      </c>
      <c r="E821" s="163">
        <v>97</v>
      </c>
      <c r="F821" s="163" t="str">
        <f>CONCATENATE(Table2[[#This Row],[Measure &amp; Variant]],Table2[[#This Row],[Rated Power/Unit]])</f>
        <v>TrofferNewT1x4controls97</v>
      </c>
      <c r="G821" s="163">
        <f>Table2[[#This Row],[Rated Power/Unit]]*0.5</f>
        <v>48.5</v>
      </c>
    </row>
    <row r="822" spans="2:7">
      <c r="B822" s="328" t="s">
        <v>240</v>
      </c>
      <c r="C822" s="328" t="s">
        <v>307</v>
      </c>
      <c r="D822" s="328" t="str">
        <f>CONCATENATE(Table2[[#This Row],[Measure]],Table2[[#This Row],[Variant]])</f>
        <v>TrofferNewT1x4controls</v>
      </c>
      <c r="E822" s="163">
        <v>98</v>
      </c>
      <c r="F822" s="163" t="str">
        <f>CONCATENATE(Table2[[#This Row],[Measure &amp; Variant]],Table2[[#This Row],[Rated Power/Unit]])</f>
        <v>TrofferNewT1x4controls98</v>
      </c>
      <c r="G822" s="163">
        <f>Table2[[#This Row],[Rated Power/Unit]]*0.5</f>
        <v>49</v>
      </c>
    </row>
    <row r="823" spans="2:7">
      <c r="B823" s="328" t="s">
        <v>240</v>
      </c>
      <c r="C823" s="328" t="s">
        <v>307</v>
      </c>
      <c r="D823" s="328" t="str">
        <f>CONCATENATE(Table2[[#This Row],[Measure]],Table2[[#This Row],[Variant]])</f>
        <v>TrofferNewT1x4controls</v>
      </c>
      <c r="E823" s="163">
        <v>99</v>
      </c>
      <c r="F823" s="163" t="str">
        <f>CONCATENATE(Table2[[#This Row],[Measure &amp; Variant]],Table2[[#This Row],[Rated Power/Unit]])</f>
        <v>TrofferNewT1x4controls99</v>
      </c>
      <c r="G823" s="163">
        <f>Table2[[#This Row],[Rated Power/Unit]]*0.5</f>
        <v>49.5</v>
      </c>
    </row>
    <row r="824" spans="2:7">
      <c r="B824" s="328" t="s">
        <v>240</v>
      </c>
      <c r="C824" s="328" t="s">
        <v>307</v>
      </c>
      <c r="D824" s="328" t="str">
        <f>CONCATENATE(Table2[[#This Row],[Measure]],Table2[[#This Row],[Variant]])</f>
        <v>TrofferNewT1x4controls</v>
      </c>
      <c r="E824" s="163">
        <v>100</v>
      </c>
      <c r="F824" s="163" t="str">
        <f>CONCATENATE(Table2[[#This Row],[Measure &amp; Variant]],Table2[[#This Row],[Rated Power/Unit]])</f>
        <v>TrofferNewT1x4controls100</v>
      </c>
      <c r="G824" s="163">
        <f>Table2[[#This Row],[Rated Power/Unit]]*0.5</f>
        <v>50</v>
      </c>
    </row>
    <row r="825" spans="2:7">
      <c r="B825" s="325" t="s">
        <v>276</v>
      </c>
      <c r="C825" s="325" t="s">
        <v>327</v>
      </c>
      <c r="D825" t="str">
        <f>CONCATENATE(Table2[[#This Row],[Measure]],Table2[[#This Row],[Variant]])</f>
        <v>BayNewHighbay85</v>
      </c>
      <c r="E825">
        <v>20</v>
      </c>
      <c r="F825" t="str">
        <f>CONCATENATE(Table2[[#This Row],[Measure &amp; Variant]],Table2[[#This Row],[Rated Power/Unit]])</f>
        <v>BayNewHighbay8520</v>
      </c>
      <c r="G825">
        <f>Table2[[#This Row],[Rated Power/Unit]]</f>
        <v>20</v>
      </c>
    </row>
    <row r="826" spans="2:7">
      <c r="B826" s="325" t="s">
        <v>276</v>
      </c>
      <c r="C826" s="325" t="s">
        <v>327</v>
      </c>
      <c r="D826" t="str">
        <f>CONCATENATE(Table2[[#This Row],[Measure]],Table2[[#This Row],[Variant]])</f>
        <v>BayNewHighbay85</v>
      </c>
      <c r="E826">
        <v>21</v>
      </c>
      <c r="F826" t="str">
        <f>CONCATENATE(Table2[[#This Row],[Measure &amp; Variant]],Table2[[#This Row],[Rated Power/Unit]])</f>
        <v>BayNewHighbay8521</v>
      </c>
      <c r="G826">
        <f>Table2[[#This Row],[Rated Power/Unit]]</f>
        <v>21</v>
      </c>
    </row>
    <row r="827" spans="2:7">
      <c r="B827" s="325" t="s">
        <v>276</v>
      </c>
      <c r="C827" s="325" t="s">
        <v>327</v>
      </c>
      <c r="D827" t="str">
        <f>CONCATENATE(Table2[[#This Row],[Measure]],Table2[[#This Row],[Variant]])</f>
        <v>BayNewHighbay85</v>
      </c>
      <c r="E827">
        <v>22</v>
      </c>
      <c r="F827" t="str">
        <f>CONCATENATE(Table2[[#This Row],[Measure &amp; Variant]],Table2[[#This Row],[Rated Power/Unit]])</f>
        <v>BayNewHighbay8522</v>
      </c>
      <c r="G827">
        <f>Table2[[#This Row],[Rated Power/Unit]]</f>
        <v>22</v>
      </c>
    </row>
    <row r="828" spans="2:7">
      <c r="B828" s="325" t="s">
        <v>276</v>
      </c>
      <c r="C828" s="325" t="s">
        <v>327</v>
      </c>
      <c r="D828" t="str">
        <f>CONCATENATE(Table2[[#This Row],[Measure]],Table2[[#This Row],[Variant]])</f>
        <v>BayNewHighbay85</v>
      </c>
      <c r="E828">
        <v>23</v>
      </c>
      <c r="F828" t="str">
        <f>CONCATENATE(Table2[[#This Row],[Measure &amp; Variant]],Table2[[#This Row],[Rated Power/Unit]])</f>
        <v>BayNewHighbay8523</v>
      </c>
      <c r="G828">
        <f>Table2[[#This Row],[Rated Power/Unit]]</f>
        <v>23</v>
      </c>
    </row>
    <row r="829" spans="2:7">
      <c r="B829" s="325" t="s">
        <v>276</v>
      </c>
      <c r="C829" s="325" t="s">
        <v>327</v>
      </c>
      <c r="D829" t="str">
        <f>CONCATENATE(Table2[[#This Row],[Measure]],Table2[[#This Row],[Variant]])</f>
        <v>BayNewHighbay85</v>
      </c>
      <c r="E829">
        <v>24</v>
      </c>
      <c r="F829" t="str">
        <f>CONCATENATE(Table2[[#This Row],[Measure &amp; Variant]],Table2[[#This Row],[Rated Power/Unit]])</f>
        <v>BayNewHighbay8524</v>
      </c>
      <c r="G829">
        <f>Table2[[#This Row],[Rated Power/Unit]]</f>
        <v>24</v>
      </c>
    </row>
    <row r="830" spans="2:7">
      <c r="B830" s="325" t="s">
        <v>276</v>
      </c>
      <c r="C830" s="325" t="s">
        <v>327</v>
      </c>
      <c r="D830" t="str">
        <f>CONCATENATE(Table2[[#This Row],[Measure]],Table2[[#This Row],[Variant]])</f>
        <v>BayNewHighbay85</v>
      </c>
      <c r="E830">
        <v>25</v>
      </c>
      <c r="F830" t="str">
        <f>CONCATENATE(Table2[[#This Row],[Measure &amp; Variant]],Table2[[#This Row],[Rated Power/Unit]])</f>
        <v>BayNewHighbay8525</v>
      </c>
      <c r="G830">
        <f>Table2[[#This Row],[Rated Power/Unit]]</f>
        <v>25</v>
      </c>
    </row>
    <row r="831" spans="2:7">
      <c r="B831" s="325" t="s">
        <v>276</v>
      </c>
      <c r="C831" s="325" t="s">
        <v>327</v>
      </c>
      <c r="D831" t="str">
        <f>CONCATENATE(Table2[[#This Row],[Measure]],Table2[[#This Row],[Variant]])</f>
        <v>BayNewHighbay85</v>
      </c>
      <c r="E831">
        <v>26</v>
      </c>
      <c r="F831" t="str">
        <f>CONCATENATE(Table2[[#This Row],[Measure &amp; Variant]],Table2[[#This Row],[Rated Power/Unit]])</f>
        <v>BayNewHighbay8526</v>
      </c>
      <c r="G831">
        <f>Table2[[#This Row],[Rated Power/Unit]]</f>
        <v>26</v>
      </c>
    </row>
    <row r="832" spans="2:7">
      <c r="B832" s="325" t="s">
        <v>276</v>
      </c>
      <c r="C832" s="325" t="s">
        <v>327</v>
      </c>
      <c r="D832" t="str">
        <f>CONCATENATE(Table2[[#This Row],[Measure]],Table2[[#This Row],[Variant]])</f>
        <v>BayNewHighbay85</v>
      </c>
      <c r="E832">
        <v>27</v>
      </c>
      <c r="F832" t="str">
        <f>CONCATENATE(Table2[[#This Row],[Measure &amp; Variant]],Table2[[#This Row],[Rated Power/Unit]])</f>
        <v>BayNewHighbay8527</v>
      </c>
      <c r="G832">
        <f>Table2[[#This Row],[Rated Power/Unit]]</f>
        <v>27</v>
      </c>
    </row>
    <row r="833" spans="2:7">
      <c r="B833" s="325" t="s">
        <v>276</v>
      </c>
      <c r="C833" s="325" t="s">
        <v>327</v>
      </c>
      <c r="D833" t="str">
        <f>CONCATENATE(Table2[[#This Row],[Measure]],Table2[[#This Row],[Variant]])</f>
        <v>BayNewHighbay85</v>
      </c>
      <c r="E833">
        <v>28</v>
      </c>
      <c r="F833" t="str">
        <f>CONCATENATE(Table2[[#This Row],[Measure &amp; Variant]],Table2[[#This Row],[Rated Power/Unit]])</f>
        <v>BayNewHighbay8528</v>
      </c>
      <c r="G833">
        <f>Table2[[#This Row],[Rated Power/Unit]]</f>
        <v>28</v>
      </c>
    </row>
    <row r="834" spans="2:7">
      <c r="B834" s="325" t="s">
        <v>276</v>
      </c>
      <c r="C834" s="325" t="s">
        <v>327</v>
      </c>
      <c r="D834" t="str">
        <f>CONCATENATE(Table2[[#This Row],[Measure]],Table2[[#This Row],[Variant]])</f>
        <v>BayNewHighbay85</v>
      </c>
      <c r="E834">
        <v>29</v>
      </c>
      <c r="F834" t="str">
        <f>CONCATENATE(Table2[[#This Row],[Measure &amp; Variant]],Table2[[#This Row],[Rated Power/Unit]])</f>
        <v>BayNewHighbay8529</v>
      </c>
      <c r="G834">
        <f>Table2[[#This Row],[Rated Power/Unit]]</f>
        <v>29</v>
      </c>
    </row>
    <row r="835" spans="2:7">
      <c r="B835" s="325" t="s">
        <v>276</v>
      </c>
      <c r="C835" s="325" t="s">
        <v>327</v>
      </c>
      <c r="D835" t="str">
        <f>CONCATENATE(Table2[[#This Row],[Measure]],Table2[[#This Row],[Variant]])</f>
        <v>BayNewHighbay85</v>
      </c>
      <c r="E835">
        <v>30</v>
      </c>
      <c r="F835" t="str">
        <f>CONCATENATE(Table2[[#This Row],[Measure &amp; Variant]],Table2[[#This Row],[Rated Power/Unit]])</f>
        <v>BayNewHighbay8530</v>
      </c>
      <c r="G835">
        <f>Table2[[#This Row],[Rated Power/Unit]]</f>
        <v>30</v>
      </c>
    </row>
    <row r="836" spans="2:7">
      <c r="B836" s="325" t="s">
        <v>276</v>
      </c>
      <c r="C836" s="325" t="s">
        <v>327</v>
      </c>
      <c r="D836" t="str">
        <f>CONCATENATE(Table2[[#This Row],[Measure]],Table2[[#This Row],[Variant]])</f>
        <v>BayNewHighbay85</v>
      </c>
      <c r="E836">
        <v>31</v>
      </c>
      <c r="F836" t="str">
        <f>CONCATENATE(Table2[[#This Row],[Measure &amp; Variant]],Table2[[#This Row],[Rated Power/Unit]])</f>
        <v>BayNewHighbay8531</v>
      </c>
      <c r="G836">
        <f>Table2[[#This Row],[Rated Power/Unit]]</f>
        <v>31</v>
      </c>
    </row>
    <row r="837" spans="2:7">
      <c r="B837" s="325" t="s">
        <v>276</v>
      </c>
      <c r="C837" s="325" t="s">
        <v>327</v>
      </c>
      <c r="D837" t="str">
        <f>CONCATENATE(Table2[[#This Row],[Measure]],Table2[[#This Row],[Variant]])</f>
        <v>BayNewHighbay85</v>
      </c>
      <c r="E837">
        <v>32</v>
      </c>
      <c r="F837" t="str">
        <f>CONCATENATE(Table2[[#This Row],[Measure &amp; Variant]],Table2[[#This Row],[Rated Power/Unit]])</f>
        <v>BayNewHighbay8532</v>
      </c>
      <c r="G837">
        <f>Table2[[#This Row],[Rated Power/Unit]]</f>
        <v>32</v>
      </c>
    </row>
    <row r="838" spans="2:7">
      <c r="B838" s="325" t="s">
        <v>276</v>
      </c>
      <c r="C838" s="325" t="s">
        <v>327</v>
      </c>
      <c r="D838" t="str">
        <f>CONCATENATE(Table2[[#This Row],[Measure]],Table2[[#This Row],[Variant]])</f>
        <v>BayNewHighbay85</v>
      </c>
      <c r="E838">
        <v>33</v>
      </c>
      <c r="F838" t="str">
        <f>CONCATENATE(Table2[[#This Row],[Measure &amp; Variant]],Table2[[#This Row],[Rated Power/Unit]])</f>
        <v>BayNewHighbay8533</v>
      </c>
      <c r="G838">
        <f>Table2[[#This Row],[Rated Power/Unit]]</f>
        <v>33</v>
      </c>
    </row>
    <row r="839" spans="2:7">
      <c r="B839" s="325" t="s">
        <v>276</v>
      </c>
      <c r="C839" s="325" t="s">
        <v>327</v>
      </c>
      <c r="D839" t="str">
        <f>CONCATENATE(Table2[[#This Row],[Measure]],Table2[[#This Row],[Variant]])</f>
        <v>BayNewHighbay85</v>
      </c>
      <c r="E839">
        <v>34</v>
      </c>
      <c r="F839" t="str">
        <f>CONCATENATE(Table2[[#This Row],[Measure &amp; Variant]],Table2[[#This Row],[Rated Power/Unit]])</f>
        <v>BayNewHighbay8534</v>
      </c>
      <c r="G839">
        <f>Table2[[#This Row],[Rated Power/Unit]]</f>
        <v>34</v>
      </c>
    </row>
    <row r="840" spans="2:7">
      <c r="B840" s="325" t="s">
        <v>276</v>
      </c>
      <c r="C840" s="325" t="s">
        <v>327</v>
      </c>
      <c r="D840" s="325" t="str">
        <f>CONCATENATE(Table2[[#This Row],[Measure]],Table2[[#This Row],[Variant]])</f>
        <v>BayNewHighbay85</v>
      </c>
      <c r="E840">
        <v>35</v>
      </c>
      <c r="F840" t="str">
        <f>CONCATENATE(Table2[[#This Row],[Measure &amp; Variant]],Table2[[#This Row],[Rated Power/Unit]])</f>
        <v>BayNewHighbay8535</v>
      </c>
      <c r="G840">
        <f>Table2[[#This Row],[Rated Power/Unit]]</f>
        <v>35</v>
      </c>
    </row>
    <row r="841" spans="2:7">
      <c r="B841" s="325" t="s">
        <v>276</v>
      </c>
      <c r="C841" s="325" t="s">
        <v>327</v>
      </c>
      <c r="D841" s="325" t="str">
        <f>CONCATENATE(Table2[[#This Row],[Measure]],Table2[[#This Row],[Variant]])</f>
        <v>BayNewHighbay85</v>
      </c>
      <c r="E841">
        <v>36</v>
      </c>
      <c r="F841" t="str">
        <f>CONCATENATE(Table2[[#This Row],[Measure &amp; Variant]],Table2[[#This Row],[Rated Power/Unit]])</f>
        <v>BayNewHighbay8536</v>
      </c>
      <c r="G841">
        <f>Table2[[#This Row],[Rated Power/Unit]]</f>
        <v>36</v>
      </c>
    </row>
    <row r="842" spans="2:7">
      <c r="B842" s="325" t="s">
        <v>276</v>
      </c>
      <c r="C842" s="325" t="s">
        <v>327</v>
      </c>
      <c r="D842" s="325" t="str">
        <f>CONCATENATE(Table2[[#This Row],[Measure]],Table2[[#This Row],[Variant]])</f>
        <v>BayNewHighbay85</v>
      </c>
      <c r="E842">
        <v>37</v>
      </c>
      <c r="F842" t="str">
        <f>CONCATENATE(Table2[[#This Row],[Measure &amp; Variant]],Table2[[#This Row],[Rated Power/Unit]])</f>
        <v>BayNewHighbay8537</v>
      </c>
      <c r="G842">
        <f>Table2[[#This Row],[Rated Power/Unit]]</f>
        <v>37</v>
      </c>
    </row>
    <row r="843" spans="2:7">
      <c r="B843" s="325" t="s">
        <v>276</v>
      </c>
      <c r="C843" s="325" t="s">
        <v>327</v>
      </c>
      <c r="D843" s="325" t="str">
        <f>CONCATENATE(Table2[[#This Row],[Measure]],Table2[[#This Row],[Variant]])</f>
        <v>BayNewHighbay85</v>
      </c>
      <c r="E843">
        <v>38</v>
      </c>
      <c r="F843" t="str">
        <f>CONCATENATE(Table2[[#This Row],[Measure &amp; Variant]],Table2[[#This Row],[Rated Power/Unit]])</f>
        <v>BayNewHighbay8538</v>
      </c>
      <c r="G843">
        <f>Table2[[#This Row],[Rated Power/Unit]]</f>
        <v>38</v>
      </c>
    </row>
    <row r="844" spans="2:7">
      <c r="B844" s="325" t="s">
        <v>276</v>
      </c>
      <c r="C844" s="325" t="s">
        <v>327</v>
      </c>
      <c r="D844" s="325" t="str">
        <f>CONCATENATE(Table2[[#This Row],[Measure]],Table2[[#This Row],[Variant]])</f>
        <v>BayNewHighbay85</v>
      </c>
      <c r="E844">
        <v>39</v>
      </c>
      <c r="F844" t="str">
        <f>CONCATENATE(Table2[[#This Row],[Measure &amp; Variant]],Table2[[#This Row],[Rated Power/Unit]])</f>
        <v>BayNewHighbay8539</v>
      </c>
      <c r="G844">
        <f>Table2[[#This Row],[Rated Power/Unit]]</f>
        <v>39</v>
      </c>
    </row>
    <row r="845" spans="2:7">
      <c r="B845" s="325" t="s">
        <v>276</v>
      </c>
      <c r="C845" s="325" t="s">
        <v>327</v>
      </c>
      <c r="D845" s="325" t="str">
        <f>CONCATENATE(Table2[[#This Row],[Measure]],Table2[[#This Row],[Variant]])</f>
        <v>BayNewHighbay85</v>
      </c>
      <c r="E845">
        <v>40</v>
      </c>
      <c r="F845" t="str">
        <f>CONCATENATE(Table2[[#This Row],[Measure &amp; Variant]],Table2[[#This Row],[Rated Power/Unit]])</f>
        <v>BayNewHighbay8540</v>
      </c>
      <c r="G845">
        <f>Table2[[#This Row],[Rated Power/Unit]]</f>
        <v>40</v>
      </c>
    </row>
    <row r="846" spans="2:7">
      <c r="B846" s="325" t="s">
        <v>276</v>
      </c>
      <c r="C846" s="325" t="s">
        <v>327</v>
      </c>
      <c r="D846" s="325" t="str">
        <f>CONCATENATE(Table2[[#This Row],[Measure]],Table2[[#This Row],[Variant]])</f>
        <v>BayNewHighbay85</v>
      </c>
      <c r="E846">
        <v>41</v>
      </c>
      <c r="F846" t="str">
        <f>CONCATENATE(Table2[[#This Row],[Measure &amp; Variant]],Table2[[#This Row],[Rated Power/Unit]])</f>
        <v>BayNewHighbay8541</v>
      </c>
      <c r="G846">
        <f>Table2[[#This Row],[Rated Power/Unit]]</f>
        <v>41</v>
      </c>
    </row>
    <row r="847" spans="2:7">
      <c r="B847" s="325" t="s">
        <v>276</v>
      </c>
      <c r="C847" s="325" t="s">
        <v>327</v>
      </c>
      <c r="D847" s="325" t="str">
        <f>CONCATENATE(Table2[[#This Row],[Measure]],Table2[[#This Row],[Variant]])</f>
        <v>BayNewHighbay85</v>
      </c>
      <c r="E847">
        <v>42</v>
      </c>
      <c r="F847" t="str">
        <f>CONCATENATE(Table2[[#This Row],[Measure &amp; Variant]],Table2[[#This Row],[Rated Power/Unit]])</f>
        <v>BayNewHighbay8542</v>
      </c>
      <c r="G847">
        <f>Table2[[#This Row],[Rated Power/Unit]]</f>
        <v>42</v>
      </c>
    </row>
    <row r="848" spans="2:7">
      <c r="B848" s="325" t="s">
        <v>276</v>
      </c>
      <c r="C848" s="325" t="s">
        <v>327</v>
      </c>
      <c r="D848" s="325" t="str">
        <f>CONCATENATE(Table2[[#This Row],[Measure]],Table2[[#This Row],[Variant]])</f>
        <v>BayNewHighbay85</v>
      </c>
      <c r="E848">
        <v>43</v>
      </c>
      <c r="F848" t="str">
        <f>CONCATENATE(Table2[[#This Row],[Measure &amp; Variant]],Table2[[#This Row],[Rated Power/Unit]])</f>
        <v>BayNewHighbay8543</v>
      </c>
      <c r="G848">
        <f>Table2[[#This Row],[Rated Power/Unit]]</f>
        <v>43</v>
      </c>
    </row>
    <row r="849" spans="2:7">
      <c r="B849" s="325" t="s">
        <v>276</v>
      </c>
      <c r="C849" s="325" t="s">
        <v>327</v>
      </c>
      <c r="D849" s="325" t="str">
        <f>CONCATENATE(Table2[[#This Row],[Measure]],Table2[[#This Row],[Variant]])</f>
        <v>BayNewHighbay85</v>
      </c>
      <c r="E849">
        <v>44</v>
      </c>
      <c r="F849" t="str">
        <f>CONCATENATE(Table2[[#This Row],[Measure &amp; Variant]],Table2[[#This Row],[Rated Power/Unit]])</f>
        <v>BayNewHighbay8544</v>
      </c>
      <c r="G849">
        <f>Table2[[#This Row],[Rated Power/Unit]]</f>
        <v>44</v>
      </c>
    </row>
    <row r="850" spans="2:7">
      <c r="B850" s="325" t="s">
        <v>276</v>
      </c>
      <c r="C850" s="325" t="s">
        <v>327</v>
      </c>
      <c r="D850" s="325" t="str">
        <f>CONCATENATE(Table2[[#This Row],[Measure]],Table2[[#This Row],[Variant]])</f>
        <v>BayNewHighbay85</v>
      </c>
      <c r="E850">
        <v>45</v>
      </c>
      <c r="F850" t="str">
        <f>CONCATENATE(Table2[[#This Row],[Measure &amp; Variant]],Table2[[#This Row],[Rated Power/Unit]])</f>
        <v>BayNewHighbay8545</v>
      </c>
      <c r="G850">
        <f>Table2[[#This Row],[Rated Power/Unit]]</f>
        <v>45</v>
      </c>
    </row>
    <row r="851" spans="2:7">
      <c r="B851" s="325" t="s">
        <v>276</v>
      </c>
      <c r="C851" s="325" t="s">
        <v>327</v>
      </c>
      <c r="D851" s="325" t="str">
        <f>CONCATENATE(Table2[[#This Row],[Measure]],Table2[[#This Row],[Variant]])</f>
        <v>BayNewHighbay85</v>
      </c>
      <c r="E851">
        <v>46</v>
      </c>
      <c r="F851" t="str">
        <f>CONCATENATE(Table2[[#This Row],[Measure &amp; Variant]],Table2[[#This Row],[Rated Power/Unit]])</f>
        <v>BayNewHighbay8546</v>
      </c>
      <c r="G851">
        <f>Table2[[#This Row],[Rated Power/Unit]]</f>
        <v>46</v>
      </c>
    </row>
    <row r="852" spans="2:7">
      <c r="B852" s="325" t="s">
        <v>276</v>
      </c>
      <c r="C852" s="325" t="s">
        <v>327</v>
      </c>
      <c r="D852" s="325" t="str">
        <f>CONCATENATE(Table2[[#This Row],[Measure]],Table2[[#This Row],[Variant]])</f>
        <v>BayNewHighbay85</v>
      </c>
      <c r="E852">
        <v>47</v>
      </c>
      <c r="F852" t="str">
        <f>CONCATENATE(Table2[[#This Row],[Measure &amp; Variant]],Table2[[#This Row],[Rated Power/Unit]])</f>
        <v>BayNewHighbay8547</v>
      </c>
      <c r="G852">
        <f>Table2[[#This Row],[Rated Power/Unit]]</f>
        <v>47</v>
      </c>
    </row>
    <row r="853" spans="2:7">
      <c r="B853" s="325" t="s">
        <v>276</v>
      </c>
      <c r="C853" s="325" t="s">
        <v>327</v>
      </c>
      <c r="D853" s="325" t="str">
        <f>CONCATENATE(Table2[[#This Row],[Measure]],Table2[[#This Row],[Variant]])</f>
        <v>BayNewHighbay85</v>
      </c>
      <c r="E853">
        <v>48</v>
      </c>
      <c r="F853" t="str">
        <f>CONCATENATE(Table2[[#This Row],[Measure &amp; Variant]],Table2[[#This Row],[Rated Power/Unit]])</f>
        <v>BayNewHighbay8548</v>
      </c>
      <c r="G853">
        <f>Table2[[#This Row],[Rated Power/Unit]]</f>
        <v>48</v>
      </c>
    </row>
    <row r="854" spans="2:7">
      <c r="B854" s="325" t="s">
        <v>276</v>
      </c>
      <c r="C854" s="325" t="s">
        <v>327</v>
      </c>
      <c r="D854" s="325" t="str">
        <f>CONCATENATE(Table2[[#This Row],[Measure]],Table2[[#This Row],[Variant]])</f>
        <v>BayNewHighbay85</v>
      </c>
      <c r="E854">
        <v>49</v>
      </c>
      <c r="F854" t="str">
        <f>CONCATENATE(Table2[[#This Row],[Measure &amp; Variant]],Table2[[#This Row],[Rated Power/Unit]])</f>
        <v>BayNewHighbay8549</v>
      </c>
      <c r="G854">
        <f>Table2[[#This Row],[Rated Power/Unit]]</f>
        <v>49</v>
      </c>
    </row>
    <row r="855" spans="2:7">
      <c r="B855" s="325" t="s">
        <v>276</v>
      </c>
      <c r="C855" s="325" t="s">
        <v>327</v>
      </c>
      <c r="D855" s="325" t="str">
        <f>CONCATENATE(Table2[[#This Row],[Measure]],Table2[[#This Row],[Variant]])</f>
        <v>BayNewHighbay85</v>
      </c>
      <c r="E855">
        <v>50</v>
      </c>
      <c r="F855" t="str">
        <f>CONCATENATE(Table2[[#This Row],[Measure &amp; Variant]],Table2[[#This Row],[Rated Power/Unit]])</f>
        <v>BayNewHighbay8550</v>
      </c>
      <c r="G855">
        <f>Table2[[#This Row],[Rated Power/Unit]]</f>
        <v>50</v>
      </c>
    </row>
    <row r="856" spans="2:7">
      <c r="B856" s="325" t="s">
        <v>276</v>
      </c>
      <c r="C856" s="325" t="s">
        <v>327</v>
      </c>
      <c r="D856" s="325" t="str">
        <f>CONCATENATE(Table2[[#This Row],[Measure]],Table2[[#This Row],[Variant]])</f>
        <v>BayNewHighbay85</v>
      </c>
      <c r="E856">
        <v>51</v>
      </c>
      <c r="F856" t="str">
        <f>CONCATENATE(Table2[[#This Row],[Measure &amp; Variant]],Table2[[#This Row],[Rated Power/Unit]])</f>
        <v>BayNewHighbay8551</v>
      </c>
      <c r="G856">
        <f>Table2[[#This Row],[Rated Power/Unit]]</f>
        <v>51</v>
      </c>
    </row>
    <row r="857" spans="2:7">
      <c r="B857" s="325" t="s">
        <v>276</v>
      </c>
      <c r="C857" s="325" t="s">
        <v>327</v>
      </c>
      <c r="D857" s="325" t="str">
        <f>CONCATENATE(Table2[[#This Row],[Measure]],Table2[[#This Row],[Variant]])</f>
        <v>BayNewHighbay85</v>
      </c>
      <c r="E857">
        <v>52</v>
      </c>
      <c r="F857" t="str">
        <f>CONCATENATE(Table2[[#This Row],[Measure &amp; Variant]],Table2[[#This Row],[Rated Power/Unit]])</f>
        <v>BayNewHighbay8552</v>
      </c>
      <c r="G857">
        <f>Table2[[#This Row],[Rated Power/Unit]]</f>
        <v>52</v>
      </c>
    </row>
    <row r="858" spans="2:7">
      <c r="B858" s="325" t="s">
        <v>276</v>
      </c>
      <c r="C858" s="325" t="s">
        <v>327</v>
      </c>
      <c r="D858" s="325" t="str">
        <f>CONCATENATE(Table2[[#This Row],[Measure]],Table2[[#This Row],[Variant]])</f>
        <v>BayNewHighbay85</v>
      </c>
      <c r="E858">
        <v>53</v>
      </c>
      <c r="F858" t="str">
        <f>CONCATENATE(Table2[[#This Row],[Measure &amp; Variant]],Table2[[#This Row],[Rated Power/Unit]])</f>
        <v>BayNewHighbay8553</v>
      </c>
      <c r="G858">
        <f>Table2[[#This Row],[Rated Power/Unit]]</f>
        <v>53</v>
      </c>
    </row>
    <row r="859" spans="2:7">
      <c r="B859" s="325" t="s">
        <v>276</v>
      </c>
      <c r="C859" s="325" t="s">
        <v>327</v>
      </c>
      <c r="D859" s="325" t="str">
        <f>CONCATENATE(Table2[[#This Row],[Measure]],Table2[[#This Row],[Variant]])</f>
        <v>BayNewHighbay85</v>
      </c>
      <c r="E859">
        <v>54</v>
      </c>
      <c r="F859" t="str">
        <f>CONCATENATE(Table2[[#This Row],[Measure &amp; Variant]],Table2[[#This Row],[Rated Power/Unit]])</f>
        <v>BayNewHighbay8554</v>
      </c>
      <c r="G859">
        <f>Table2[[#This Row],[Rated Power/Unit]]</f>
        <v>54</v>
      </c>
    </row>
    <row r="860" spans="2:7">
      <c r="B860" s="325" t="s">
        <v>276</v>
      </c>
      <c r="C860" s="325" t="s">
        <v>327</v>
      </c>
      <c r="D860" s="325" t="str">
        <f>CONCATENATE(Table2[[#This Row],[Measure]],Table2[[#This Row],[Variant]])</f>
        <v>BayNewHighbay85</v>
      </c>
      <c r="E860">
        <v>55</v>
      </c>
      <c r="F860" t="str">
        <f>CONCATENATE(Table2[[#This Row],[Measure &amp; Variant]],Table2[[#This Row],[Rated Power/Unit]])</f>
        <v>BayNewHighbay8555</v>
      </c>
      <c r="G860">
        <f>Table2[[#This Row],[Rated Power/Unit]]</f>
        <v>55</v>
      </c>
    </row>
    <row r="861" spans="2:7">
      <c r="B861" s="325" t="s">
        <v>276</v>
      </c>
      <c r="C861" s="325" t="s">
        <v>327</v>
      </c>
      <c r="D861" s="325" t="str">
        <f>CONCATENATE(Table2[[#This Row],[Measure]],Table2[[#This Row],[Variant]])</f>
        <v>BayNewHighbay85</v>
      </c>
      <c r="E861">
        <v>56</v>
      </c>
      <c r="F861" t="str">
        <f>CONCATENATE(Table2[[#This Row],[Measure &amp; Variant]],Table2[[#This Row],[Rated Power/Unit]])</f>
        <v>BayNewHighbay8556</v>
      </c>
      <c r="G861">
        <f>Table2[[#This Row],[Rated Power/Unit]]</f>
        <v>56</v>
      </c>
    </row>
    <row r="862" spans="2:7">
      <c r="B862" s="325" t="s">
        <v>276</v>
      </c>
      <c r="C862" s="325" t="s">
        <v>327</v>
      </c>
      <c r="D862" s="325" t="str">
        <f>CONCATENATE(Table2[[#This Row],[Measure]],Table2[[#This Row],[Variant]])</f>
        <v>BayNewHighbay85</v>
      </c>
      <c r="E862">
        <v>57</v>
      </c>
      <c r="F862" t="str">
        <f>CONCATENATE(Table2[[#This Row],[Measure &amp; Variant]],Table2[[#This Row],[Rated Power/Unit]])</f>
        <v>BayNewHighbay8557</v>
      </c>
      <c r="G862">
        <f>Table2[[#This Row],[Rated Power/Unit]]</f>
        <v>57</v>
      </c>
    </row>
    <row r="863" spans="2:7">
      <c r="B863" s="325" t="s">
        <v>276</v>
      </c>
      <c r="C863" s="325" t="s">
        <v>327</v>
      </c>
      <c r="D863" s="325" t="str">
        <f>CONCATENATE(Table2[[#This Row],[Measure]],Table2[[#This Row],[Variant]])</f>
        <v>BayNewHighbay85</v>
      </c>
      <c r="E863">
        <v>58</v>
      </c>
      <c r="F863" t="str">
        <f>CONCATENATE(Table2[[#This Row],[Measure &amp; Variant]],Table2[[#This Row],[Rated Power/Unit]])</f>
        <v>BayNewHighbay8558</v>
      </c>
      <c r="G863">
        <f>Table2[[#This Row],[Rated Power/Unit]]</f>
        <v>58</v>
      </c>
    </row>
    <row r="864" spans="2:7">
      <c r="B864" s="325" t="s">
        <v>276</v>
      </c>
      <c r="C864" s="325" t="s">
        <v>327</v>
      </c>
      <c r="D864" s="325" t="str">
        <f>CONCATENATE(Table2[[#This Row],[Measure]],Table2[[#This Row],[Variant]])</f>
        <v>BayNewHighbay85</v>
      </c>
      <c r="E864">
        <v>59</v>
      </c>
      <c r="F864" t="str">
        <f>CONCATENATE(Table2[[#This Row],[Measure &amp; Variant]],Table2[[#This Row],[Rated Power/Unit]])</f>
        <v>BayNewHighbay8559</v>
      </c>
      <c r="G864">
        <f>Table2[[#This Row],[Rated Power/Unit]]</f>
        <v>59</v>
      </c>
    </row>
    <row r="865" spans="2:7">
      <c r="B865" s="325" t="s">
        <v>276</v>
      </c>
      <c r="C865" s="325" t="s">
        <v>327</v>
      </c>
      <c r="D865" s="325" t="str">
        <f>CONCATENATE(Table2[[#This Row],[Measure]],Table2[[#This Row],[Variant]])</f>
        <v>BayNewHighbay85</v>
      </c>
      <c r="E865">
        <v>60</v>
      </c>
      <c r="F865" t="str">
        <f>CONCATENATE(Table2[[#This Row],[Measure &amp; Variant]],Table2[[#This Row],[Rated Power/Unit]])</f>
        <v>BayNewHighbay8560</v>
      </c>
      <c r="G865">
        <f>Table2[[#This Row],[Rated Power/Unit]]</f>
        <v>60</v>
      </c>
    </row>
    <row r="866" spans="2:7">
      <c r="B866" s="325" t="s">
        <v>276</v>
      </c>
      <c r="C866" s="325" t="s">
        <v>327</v>
      </c>
      <c r="D866" s="325" t="str">
        <f>CONCATENATE(Table2[[#This Row],[Measure]],Table2[[#This Row],[Variant]])</f>
        <v>BayNewHighbay85</v>
      </c>
      <c r="E866">
        <v>61</v>
      </c>
      <c r="F866" t="str">
        <f>CONCATENATE(Table2[[#This Row],[Measure &amp; Variant]],Table2[[#This Row],[Rated Power/Unit]])</f>
        <v>BayNewHighbay8561</v>
      </c>
      <c r="G866">
        <f>Table2[[#This Row],[Rated Power/Unit]]</f>
        <v>61</v>
      </c>
    </row>
    <row r="867" spans="2:7">
      <c r="B867" s="325" t="s">
        <v>276</v>
      </c>
      <c r="C867" s="325" t="s">
        <v>327</v>
      </c>
      <c r="D867" s="325" t="str">
        <f>CONCATENATE(Table2[[#This Row],[Measure]],Table2[[#This Row],[Variant]])</f>
        <v>BayNewHighbay85</v>
      </c>
      <c r="E867">
        <v>62</v>
      </c>
      <c r="F867" t="str">
        <f>CONCATENATE(Table2[[#This Row],[Measure &amp; Variant]],Table2[[#This Row],[Rated Power/Unit]])</f>
        <v>BayNewHighbay8562</v>
      </c>
      <c r="G867">
        <f>Table2[[#This Row],[Rated Power/Unit]]</f>
        <v>62</v>
      </c>
    </row>
    <row r="868" spans="2:7">
      <c r="B868" s="325" t="s">
        <v>276</v>
      </c>
      <c r="C868" s="325" t="s">
        <v>327</v>
      </c>
      <c r="D868" s="325" t="str">
        <f>CONCATENATE(Table2[[#This Row],[Measure]],Table2[[#This Row],[Variant]])</f>
        <v>BayNewHighbay85</v>
      </c>
      <c r="E868">
        <v>63</v>
      </c>
      <c r="F868" t="str">
        <f>CONCATENATE(Table2[[#This Row],[Measure &amp; Variant]],Table2[[#This Row],[Rated Power/Unit]])</f>
        <v>BayNewHighbay8563</v>
      </c>
      <c r="G868">
        <f>Table2[[#This Row],[Rated Power/Unit]]</f>
        <v>63</v>
      </c>
    </row>
    <row r="869" spans="2:7">
      <c r="B869" s="325" t="s">
        <v>276</v>
      </c>
      <c r="C869" s="325" t="s">
        <v>327</v>
      </c>
      <c r="D869" s="325" t="str">
        <f>CONCATENATE(Table2[[#This Row],[Measure]],Table2[[#This Row],[Variant]])</f>
        <v>BayNewHighbay85</v>
      </c>
      <c r="E869">
        <v>64</v>
      </c>
      <c r="F869" t="str">
        <f>CONCATENATE(Table2[[#This Row],[Measure &amp; Variant]],Table2[[#This Row],[Rated Power/Unit]])</f>
        <v>BayNewHighbay8564</v>
      </c>
      <c r="G869">
        <f>Table2[[#This Row],[Rated Power/Unit]]</f>
        <v>64</v>
      </c>
    </row>
    <row r="870" spans="2:7">
      <c r="B870" s="325" t="s">
        <v>276</v>
      </c>
      <c r="C870" s="325" t="s">
        <v>327</v>
      </c>
      <c r="D870" s="325" t="str">
        <f>CONCATENATE(Table2[[#This Row],[Measure]],Table2[[#This Row],[Variant]])</f>
        <v>BayNewHighbay85</v>
      </c>
      <c r="E870">
        <v>65</v>
      </c>
      <c r="F870" t="str">
        <f>CONCATENATE(Table2[[#This Row],[Measure &amp; Variant]],Table2[[#This Row],[Rated Power/Unit]])</f>
        <v>BayNewHighbay8565</v>
      </c>
      <c r="G870">
        <f>Table2[[#This Row],[Rated Power/Unit]]</f>
        <v>65</v>
      </c>
    </row>
    <row r="871" spans="2:7">
      <c r="B871" s="325" t="s">
        <v>276</v>
      </c>
      <c r="C871" s="325" t="s">
        <v>327</v>
      </c>
      <c r="D871" s="325" t="str">
        <f>CONCATENATE(Table2[[#This Row],[Measure]],Table2[[#This Row],[Variant]])</f>
        <v>BayNewHighbay85</v>
      </c>
      <c r="E871">
        <v>66</v>
      </c>
      <c r="F871" t="str">
        <f>CONCATENATE(Table2[[#This Row],[Measure &amp; Variant]],Table2[[#This Row],[Rated Power/Unit]])</f>
        <v>BayNewHighbay8566</v>
      </c>
      <c r="G871">
        <f>Table2[[#This Row],[Rated Power/Unit]]</f>
        <v>66</v>
      </c>
    </row>
    <row r="872" spans="2:7">
      <c r="B872" s="325" t="s">
        <v>276</v>
      </c>
      <c r="C872" s="325" t="s">
        <v>327</v>
      </c>
      <c r="D872" s="325" t="str">
        <f>CONCATENATE(Table2[[#This Row],[Measure]],Table2[[#This Row],[Variant]])</f>
        <v>BayNewHighbay85</v>
      </c>
      <c r="E872">
        <v>67</v>
      </c>
      <c r="F872" t="str">
        <f>CONCATENATE(Table2[[#This Row],[Measure &amp; Variant]],Table2[[#This Row],[Rated Power/Unit]])</f>
        <v>BayNewHighbay8567</v>
      </c>
      <c r="G872">
        <f>Table2[[#This Row],[Rated Power/Unit]]</f>
        <v>67</v>
      </c>
    </row>
    <row r="873" spans="2:7">
      <c r="B873" s="325" t="s">
        <v>276</v>
      </c>
      <c r="C873" s="325" t="s">
        <v>327</v>
      </c>
      <c r="D873" s="325" t="str">
        <f>CONCATENATE(Table2[[#This Row],[Measure]],Table2[[#This Row],[Variant]])</f>
        <v>BayNewHighbay85</v>
      </c>
      <c r="E873">
        <v>68</v>
      </c>
      <c r="F873" t="str">
        <f>CONCATENATE(Table2[[#This Row],[Measure &amp; Variant]],Table2[[#This Row],[Rated Power/Unit]])</f>
        <v>BayNewHighbay8568</v>
      </c>
      <c r="G873">
        <f>Table2[[#This Row],[Rated Power/Unit]]</f>
        <v>68</v>
      </c>
    </row>
    <row r="874" spans="2:7">
      <c r="B874" s="325" t="s">
        <v>276</v>
      </c>
      <c r="C874" s="325" t="s">
        <v>327</v>
      </c>
      <c r="D874" s="325" t="str">
        <f>CONCATENATE(Table2[[#This Row],[Measure]],Table2[[#This Row],[Variant]])</f>
        <v>BayNewHighbay85</v>
      </c>
      <c r="E874">
        <v>69</v>
      </c>
      <c r="F874" t="str">
        <f>CONCATENATE(Table2[[#This Row],[Measure &amp; Variant]],Table2[[#This Row],[Rated Power/Unit]])</f>
        <v>BayNewHighbay8569</v>
      </c>
      <c r="G874">
        <f>Table2[[#This Row],[Rated Power/Unit]]</f>
        <v>69</v>
      </c>
    </row>
    <row r="875" spans="2:7">
      <c r="B875" s="325" t="s">
        <v>276</v>
      </c>
      <c r="C875" s="325" t="s">
        <v>327</v>
      </c>
      <c r="D875" s="325" t="str">
        <f>CONCATENATE(Table2[[#This Row],[Measure]],Table2[[#This Row],[Variant]])</f>
        <v>BayNewHighbay85</v>
      </c>
      <c r="E875">
        <v>70</v>
      </c>
      <c r="F875" t="str">
        <f>CONCATENATE(Table2[[#This Row],[Measure &amp; Variant]],Table2[[#This Row],[Rated Power/Unit]])</f>
        <v>BayNewHighbay8570</v>
      </c>
      <c r="G875">
        <f>Table2[[#This Row],[Rated Power/Unit]]</f>
        <v>70</v>
      </c>
    </row>
    <row r="876" spans="2:7">
      <c r="B876" s="325" t="s">
        <v>276</v>
      </c>
      <c r="C876" s="325" t="s">
        <v>327</v>
      </c>
      <c r="D876" s="325" t="str">
        <f>CONCATENATE(Table2[[#This Row],[Measure]],Table2[[#This Row],[Variant]])</f>
        <v>BayNewHighbay85</v>
      </c>
      <c r="E876">
        <v>71</v>
      </c>
      <c r="F876" t="str">
        <f>CONCATENATE(Table2[[#This Row],[Measure &amp; Variant]],Table2[[#This Row],[Rated Power/Unit]])</f>
        <v>BayNewHighbay8571</v>
      </c>
      <c r="G876">
        <f>Table2[[#This Row],[Rated Power/Unit]]</f>
        <v>71</v>
      </c>
    </row>
    <row r="877" spans="2:7">
      <c r="B877" s="325" t="s">
        <v>276</v>
      </c>
      <c r="C877" s="325" t="s">
        <v>327</v>
      </c>
      <c r="D877" s="325" t="str">
        <f>CONCATENATE(Table2[[#This Row],[Measure]],Table2[[#This Row],[Variant]])</f>
        <v>BayNewHighbay85</v>
      </c>
      <c r="E877">
        <v>72</v>
      </c>
      <c r="F877" t="str">
        <f>CONCATENATE(Table2[[#This Row],[Measure &amp; Variant]],Table2[[#This Row],[Rated Power/Unit]])</f>
        <v>BayNewHighbay8572</v>
      </c>
      <c r="G877">
        <f>Table2[[#This Row],[Rated Power/Unit]]</f>
        <v>72</v>
      </c>
    </row>
    <row r="878" spans="2:7">
      <c r="B878" s="325" t="s">
        <v>276</v>
      </c>
      <c r="C878" s="325" t="s">
        <v>327</v>
      </c>
      <c r="D878" s="325" t="str">
        <f>CONCATENATE(Table2[[#This Row],[Measure]],Table2[[#This Row],[Variant]])</f>
        <v>BayNewHighbay85</v>
      </c>
      <c r="E878">
        <v>73</v>
      </c>
      <c r="F878" t="str">
        <f>CONCATENATE(Table2[[#This Row],[Measure &amp; Variant]],Table2[[#This Row],[Rated Power/Unit]])</f>
        <v>BayNewHighbay8573</v>
      </c>
      <c r="G878">
        <f>Table2[[#This Row],[Rated Power/Unit]]</f>
        <v>73</v>
      </c>
    </row>
    <row r="879" spans="2:7">
      <c r="B879" s="325" t="s">
        <v>276</v>
      </c>
      <c r="C879" s="325" t="s">
        <v>327</v>
      </c>
      <c r="D879" s="325" t="str">
        <f>CONCATENATE(Table2[[#This Row],[Measure]],Table2[[#This Row],[Variant]])</f>
        <v>BayNewHighbay85</v>
      </c>
      <c r="E879">
        <v>74</v>
      </c>
      <c r="F879" t="str">
        <f>CONCATENATE(Table2[[#This Row],[Measure &amp; Variant]],Table2[[#This Row],[Rated Power/Unit]])</f>
        <v>BayNewHighbay8574</v>
      </c>
      <c r="G879">
        <f>Table2[[#This Row],[Rated Power/Unit]]</f>
        <v>74</v>
      </c>
    </row>
    <row r="880" spans="2:7">
      <c r="B880" s="325" t="s">
        <v>276</v>
      </c>
      <c r="C880" s="325" t="s">
        <v>327</v>
      </c>
      <c r="D880" s="325" t="str">
        <f>CONCATENATE(Table2[[#This Row],[Measure]],Table2[[#This Row],[Variant]])</f>
        <v>BayNewHighbay85</v>
      </c>
      <c r="E880">
        <v>75</v>
      </c>
      <c r="F880" t="str">
        <f>CONCATENATE(Table2[[#This Row],[Measure &amp; Variant]],Table2[[#This Row],[Rated Power/Unit]])</f>
        <v>BayNewHighbay8575</v>
      </c>
      <c r="G880">
        <f>Table2[[#This Row],[Rated Power/Unit]]</f>
        <v>75</v>
      </c>
    </row>
    <row r="881" spans="2:7">
      <c r="B881" s="325" t="s">
        <v>276</v>
      </c>
      <c r="C881" s="325" t="s">
        <v>327</v>
      </c>
      <c r="D881" s="325" t="str">
        <f>CONCATENATE(Table2[[#This Row],[Measure]],Table2[[#This Row],[Variant]])</f>
        <v>BayNewHighbay85</v>
      </c>
      <c r="E881">
        <v>76</v>
      </c>
      <c r="F881" t="str">
        <f>CONCATENATE(Table2[[#This Row],[Measure &amp; Variant]],Table2[[#This Row],[Rated Power/Unit]])</f>
        <v>BayNewHighbay8576</v>
      </c>
      <c r="G881">
        <f>Table2[[#This Row],[Rated Power/Unit]]</f>
        <v>76</v>
      </c>
    </row>
    <row r="882" spans="2:7">
      <c r="B882" s="325" t="s">
        <v>276</v>
      </c>
      <c r="C882" s="325" t="s">
        <v>327</v>
      </c>
      <c r="D882" s="325" t="str">
        <f>CONCATENATE(Table2[[#This Row],[Measure]],Table2[[#This Row],[Variant]])</f>
        <v>BayNewHighbay85</v>
      </c>
      <c r="E882">
        <v>77</v>
      </c>
      <c r="F882" t="str">
        <f>CONCATENATE(Table2[[#This Row],[Measure &amp; Variant]],Table2[[#This Row],[Rated Power/Unit]])</f>
        <v>BayNewHighbay8577</v>
      </c>
      <c r="G882">
        <f>Table2[[#This Row],[Rated Power/Unit]]</f>
        <v>77</v>
      </c>
    </row>
    <row r="883" spans="2:7">
      <c r="B883" s="325" t="s">
        <v>276</v>
      </c>
      <c r="C883" s="325" t="s">
        <v>327</v>
      </c>
      <c r="D883" s="325" t="str">
        <f>CONCATENATE(Table2[[#This Row],[Measure]],Table2[[#This Row],[Variant]])</f>
        <v>BayNewHighbay85</v>
      </c>
      <c r="E883">
        <v>78</v>
      </c>
      <c r="F883" t="str">
        <f>CONCATENATE(Table2[[#This Row],[Measure &amp; Variant]],Table2[[#This Row],[Rated Power/Unit]])</f>
        <v>BayNewHighbay8578</v>
      </c>
      <c r="G883">
        <f>Table2[[#This Row],[Rated Power/Unit]]</f>
        <v>78</v>
      </c>
    </row>
    <row r="884" spans="2:7">
      <c r="B884" s="325" t="s">
        <v>276</v>
      </c>
      <c r="C884" s="325" t="s">
        <v>327</v>
      </c>
      <c r="D884" s="325" t="str">
        <f>CONCATENATE(Table2[[#This Row],[Measure]],Table2[[#This Row],[Variant]])</f>
        <v>BayNewHighbay85</v>
      </c>
      <c r="E884">
        <v>79</v>
      </c>
      <c r="F884" t="str">
        <f>CONCATENATE(Table2[[#This Row],[Measure &amp; Variant]],Table2[[#This Row],[Rated Power/Unit]])</f>
        <v>BayNewHighbay8579</v>
      </c>
      <c r="G884">
        <f>Table2[[#This Row],[Rated Power/Unit]]</f>
        <v>79</v>
      </c>
    </row>
    <row r="885" spans="2:7">
      <c r="B885" s="325" t="s">
        <v>276</v>
      </c>
      <c r="C885" s="325" t="s">
        <v>327</v>
      </c>
      <c r="D885" s="325" t="str">
        <f>CONCATENATE(Table2[[#This Row],[Measure]],Table2[[#This Row],[Variant]])</f>
        <v>BayNewHighbay85</v>
      </c>
      <c r="E885">
        <v>80</v>
      </c>
      <c r="F885" t="str">
        <f>CONCATENATE(Table2[[#This Row],[Measure &amp; Variant]],Table2[[#This Row],[Rated Power/Unit]])</f>
        <v>BayNewHighbay8580</v>
      </c>
      <c r="G885">
        <f>Table2[[#This Row],[Rated Power/Unit]]</f>
        <v>80</v>
      </c>
    </row>
    <row r="886" spans="2:7">
      <c r="B886" s="325" t="s">
        <v>276</v>
      </c>
      <c r="C886" s="325" t="s">
        <v>327</v>
      </c>
      <c r="D886" s="325" t="str">
        <f>CONCATENATE(Table2[[#This Row],[Measure]],Table2[[#This Row],[Variant]])</f>
        <v>BayNewHighbay85</v>
      </c>
      <c r="E886">
        <v>81</v>
      </c>
      <c r="F886" t="str">
        <f>CONCATENATE(Table2[[#This Row],[Measure &amp; Variant]],Table2[[#This Row],[Rated Power/Unit]])</f>
        <v>BayNewHighbay8581</v>
      </c>
      <c r="G886">
        <f>Table2[[#This Row],[Rated Power/Unit]]</f>
        <v>81</v>
      </c>
    </row>
    <row r="887" spans="2:7">
      <c r="B887" s="325" t="s">
        <v>276</v>
      </c>
      <c r="C887" s="325" t="s">
        <v>327</v>
      </c>
      <c r="D887" s="325" t="str">
        <f>CONCATENATE(Table2[[#This Row],[Measure]],Table2[[#This Row],[Variant]])</f>
        <v>BayNewHighbay85</v>
      </c>
      <c r="E887">
        <v>82</v>
      </c>
      <c r="F887" t="str">
        <f>CONCATENATE(Table2[[#This Row],[Measure &amp; Variant]],Table2[[#This Row],[Rated Power/Unit]])</f>
        <v>BayNewHighbay8582</v>
      </c>
      <c r="G887">
        <f>Table2[[#This Row],[Rated Power/Unit]]</f>
        <v>82</v>
      </c>
    </row>
    <row r="888" spans="2:7">
      <c r="B888" s="325" t="s">
        <v>276</v>
      </c>
      <c r="C888" s="325" t="s">
        <v>327</v>
      </c>
      <c r="D888" s="325" t="str">
        <f>CONCATENATE(Table2[[#This Row],[Measure]],Table2[[#This Row],[Variant]])</f>
        <v>BayNewHighbay85</v>
      </c>
      <c r="E888">
        <v>83</v>
      </c>
      <c r="F888" t="str">
        <f>CONCATENATE(Table2[[#This Row],[Measure &amp; Variant]],Table2[[#This Row],[Rated Power/Unit]])</f>
        <v>BayNewHighbay8583</v>
      </c>
      <c r="G888">
        <f>Table2[[#This Row],[Rated Power/Unit]]</f>
        <v>83</v>
      </c>
    </row>
    <row r="889" spans="2:7">
      <c r="B889" s="325" t="s">
        <v>276</v>
      </c>
      <c r="C889" s="325" t="s">
        <v>327</v>
      </c>
      <c r="D889" s="325" t="str">
        <f>CONCATENATE(Table2[[#This Row],[Measure]],Table2[[#This Row],[Variant]])</f>
        <v>BayNewHighbay85</v>
      </c>
      <c r="E889">
        <v>84</v>
      </c>
      <c r="F889" t="str">
        <f>CONCATENATE(Table2[[#This Row],[Measure &amp; Variant]],Table2[[#This Row],[Rated Power/Unit]])</f>
        <v>BayNewHighbay8584</v>
      </c>
      <c r="G889">
        <f>Table2[[#This Row],[Rated Power/Unit]]</f>
        <v>84</v>
      </c>
    </row>
    <row r="890" spans="2:7">
      <c r="B890" s="325" t="s">
        <v>276</v>
      </c>
      <c r="C890" s="325" t="s">
        <v>335</v>
      </c>
      <c r="D890" s="325" t="str">
        <f>CONCATENATE(Table2[[#This Row],[Measure]],Table2[[#This Row],[Variant]])</f>
        <v>BayNewHighbay100</v>
      </c>
      <c r="E890">
        <v>85</v>
      </c>
      <c r="F890" t="str">
        <f>CONCATENATE(Table2[[#This Row],[Measure &amp; Variant]],Table2[[#This Row],[Rated Power/Unit]])</f>
        <v>BayNewHighbay10085</v>
      </c>
      <c r="G890">
        <f>Table2[[#This Row],[Rated Power/Unit]]</f>
        <v>85</v>
      </c>
    </row>
    <row r="891" spans="2:7">
      <c r="B891" s="325" t="s">
        <v>276</v>
      </c>
      <c r="C891" s="325" t="s">
        <v>335</v>
      </c>
      <c r="D891" s="325" t="str">
        <f>CONCATENATE(Table2[[#This Row],[Measure]],Table2[[#This Row],[Variant]])</f>
        <v>BayNewHighbay100</v>
      </c>
      <c r="E891">
        <v>86</v>
      </c>
      <c r="F891" t="str">
        <f>CONCATENATE(Table2[[#This Row],[Measure &amp; Variant]],Table2[[#This Row],[Rated Power/Unit]])</f>
        <v>BayNewHighbay10086</v>
      </c>
      <c r="G891">
        <f>Table2[[#This Row],[Rated Power/Unit]]</f>
        <v>86</v>
      </c>
    </row>
    <row r="892" spans="2:7">
      <c r="B892" s="325" t="s">
        <v>276</v>
      </c>
      <c r="C892" s="325" t="s">
        <v>335</v>
      </c>
      <c r="D892" s="325" t="str">
        <f>CONCATENATE(Table2[[#This Row],[Measure]],Table2[[#This Row],[Variant]])</f>
        <v>BayNewHighbay100</v>
      </c>
      <c r="E892">
        <v>87</v>
      </c>
      <c r="F892" t="str">
        <f>CONCATENATE(Table2[[#This Row],[Measure &amp; Variant]],Table2[[#This Row],[Rated Power/Unit]])</f>
        <v>BayNewHighbay10087</v>
      </c>
      <c r="G892">
        <f>Table2[[#This Row],[Rated Power/Unit]]</f>
        <v>87</v>
      </c>
    </row>
    <row r="893" spans="2:7">
      <c r="B893" s="325" t="s">
        <v>276</v>
      </c>
      <c r="C893" s="325" t="s">
        <v>335</v>
      </c>
      <c r="D893" s="325" t="str">
        <f>CONCATENATE(Table2[[#This Row],[Measure]],Table2[[#This Row],[Variant]])</f>
        <v>BayNewHighbay100</v>
      </c>
      <c r="E893">
        <v>88</v>
      </c>
      <c r="F893" t="str">
        <f>CONCATENATE(Table2[[#This Row],[Measure &amp; Variant]],Table2[[#This Row],[Rated Power/Unit]])</f>
        <v>BayNewHighbay10088</v>
      </c>
      <c r="G893">
        <f>Table2[[#This Row],[Rated Power/Unit]]</f>
        <v>88</v>
      </c>
    </row>
    <row r="894" spans="2:7">
      <c r="B894" s="325" t="s">
        <v>276</v>
      </c>
      <c r="C894" s="325" t="s">
        <v>335</v>
      </c>
      <c r="D894" s="325" t="str">
        <f>CONCATENATE(Table2[[#This Row],[Measure]],Table2[[#This Row],[Variant]])</f>
        <v>BayNewHighbay100</v>
      </c>
      <c r="E894">
        <v>89</v>
      </c>
      <c r="F894" t="str">
        <f>CONCATENATE(Table2[[#This Row],[Measure &amp; Variant]],Table2[[#This Row],[Rated Power/Unit]])</f>
        <v>BayNewHighbay10089</v>
      </c>
      <c r="G894">
        <f>Table2[[#This Row],[Rated Power/Unit]]</f>
        <v>89</v>
      </c>
    </row>
    <row r="895" spans="2:7">
      <c r="B895" s="325" t="s">
        <v>276</v>
      </c>
      <c r="C895" s="325" t="s">
        <v>335</v>
      </c>
      <c r="D895" s="325" t="str">
        <f>CONCATENATE(Table2[[#This Row],[Measure]],Table2[[#This Row],[Variant]])</f>
        <v>BayNewHighbay100</v>
      </c>
      <c r="E895">
        <v>90</v>
      </c>
      <c r="F895" t="str">
        <f>CONCATENATE(Table2[[#This Row],[Measure &amp; Variant]],Table2[[#This Row],[Rated Power/Unit]])</f>
        <v>BayNewHighbay10090</v>
      </c>
      <c r="G895">
        <f>Table2[[#This Row],[Rated Power/Unit]]</f>
        <v>90</v>
      </c>
    </row>
    <row r="896" spans="2:7">
      <c r="B896" s="325" t="s">
        <v>276</v>
      </c>
      <c r="C896" s="325" t="s">
        <v>335</v>
      </c>
      <c r="D896" s="325" t="str">
        <f>CONCATENATE(Table2[[#This Row],[Measure]],Table2[[#This Row],[Variant]])</f>
        <v>BayNewHighbay100</v>
      </c>
      <c r="E896">
        <v>91</v>
      </c>
      <c r="F896" t="str">
        <f>CONCATENATE(Table2[[#This Row],[Measure &amp; Variant]],Table2[[#This Row],[Rated Power/Unit]])</f>
        <v>BayNewHighbay10091</v>
      </c>
      <c r="G896">
        <f>Table2[[#This Row],[Rated Power/Unit]]</f>
        <v>91</v>
      </c>
    </row>
    <row r="897" spans="2:7">
      <c r="B897" s="325" t="s">
        <v>276</v>
      </c>
      <c r="C897" s="325" t="s">
        <v>335</v>
      </c>
      <c r="D897" s="325" t="str">
        <f>CONCATENATE(Table2[[#This Row],[Measure]],Table2[[#This Row],[Variant]])</f>
        <v>BayNewHighbay100</v>
      </c>
      <c r="E897">
        <v>92</v>
      </c>
      <c r="F897" t="str">
        <f>CONCATENATE(Table2[[#This Row],[Measure &amp; Variant]],Table2[[#This Row],[Rated Power/Unit]])</f>
        <v>BayNewHighbay10092</v>
      </c>
      <c r="G897">
        <f>Table2[[#This Row],[Rated Power/Unit]]</f>
        <v>92</v>
      </c>
    </row>
    <row r="898" spans="2:7">
      <c r="B898" s="325" t="s">
        <v>276</v>
      </c>
      <c r="C898" s="325" t="s">
        <v>335</v>
      </c>
      <c r="D898" s="325" t="str">
        <f>CONCATENATE(Table2[[#This Row],[Measure]],Table2[[#This Row],[Variant]])</f>
        <v>BayNewHighbay100</v>
      </c>
      <c r="E898">
        <v>93</v>
      </c>
      <c r="F898" t="str">
        <f>CONCATENATE(Table2[[#This Row],[Measure &amp; Variant]],Table2[[#This Row],[Rated Power/Unit]])</f>
        <v>BayNewHighbay10093</v>
      </c>
      <c r="G898">
        <f>Table2[[#This Row],[Rated Power/Unit]]</f>
        <v>93</v>
      </c>
    </row>
    <row r="899" spans="2:7">
      <c r="B899" s="325" t="s">
        <v>276</v>
      </c>
      <c r="C899" s="325" t="s">
        <v>335</v>
      </c>
      <c r="D899" s="325" t="str">
        <f>CONCATENATE(Table2[[#This Row],[Measure]],Table2[[#This Row],[Variant]])</f>
        <v>BayNewHighbay100</v>
      </c>
      <c r="E899">
        <v>94</v>
      </c>
      <c r="F899" t="str">
        <f>CONCATENATE(Table2[[#This Row],[Measure &amp; Variant]],Table2[[#This Row],[Rated Power/Unit]])</f>
        <v>BayNewHighbay10094</v>
      </c>
      <c r="G899">
        <f>Table2[[#This Row],[Rated Power/Unit]]</f>
        <v>94</v>
      </c>
    </row>
    <row r="900" spans="2:7">
      <c r="B900" s="325" t="s">
        <v>276</v>
      </c>
      <c r="C900" s="325" t="s">
        <v>335</v>
      </c>
      <c r="D900" s="325" t="str">
        <f>CONCATENATE(Table2[[#This Row],[Measure]],Table2[[#This Row],[Variant]])</f>
        <v>BayNewHighbay100</v>
      </c>
      <c r="E900">
        <v>95</v>
      </c>
      <c r="F900" t="str">
        <f>CONCATENATE(Table2[[#This Row],[Measure &amp; Variant]],Table2[[#This Row],[Rated Power/Unit]])</f>
        <v>BayNewHighbay10095</v>
      </c>
      <c r="G900">
        <f>Table2[[#This Row],[Rated Power/Unit]]</f>
        <v>95</v>
      </c>
    </row>
    <row r="901" spans="2:7">
      <c r="B901" s="325" t="s">
        <v>276</v>
      </c>
      <c r="C901" s="325" t="s">
        <v>335</v>
      </c>
      <c r="D901" s="325" t="str">
        <f>CONCATENATE(Table2[[#This Row],[Measure]],Table2[[#This Row],[Variant]])</f>
        <v>BayNewHighbay100</v>
      </c>
      <c r="E901">
        <v>96</v>
      </c>
      <c r="F901" t="str">
        <f>CONCATENATE(Table2[[#This Row],[Measure &amp; Variant]],Table2[[#This Row],[Rated Power/Unit]])</f>
        <v>BayNewHighbay10096</v>
      </c>
      <c r="G901">
        <f>Table2[[#This Row],[Rated Power/Unit]]</f>
        <v>96</v>
      </c>
    </row>
    <row r="902" spans="2:7">
      <c r="B902" s="325" t="s">
        <v>276</v>
      </c>
      <c r="C902" s="325" t="s">
        <v>335</v>
      </c>
      <c r="D902" s="325" t="str">
        <f>CONCATENATE(Table2[[#This Row],[Measure]],Table2[[#This Row],[Variant]])</f>
        <v>BayNewHighbay100</v>
      </c>
      <c r="E902">
        <v>97</v>
      </c>
      <c r="F902" t="str">
        <f>CONCATENATE(Table2[[#This Row],[Measure &amp; Variant]],Table2[[#This Row],[Rated Power/Unit]])</f>
        <v>BayNewHighbay10097</v>
      </c>
      <c r="G902">
        <f>Table2[[#This Row],[Rated Power/Unit]]</f>
        <v>97</v>
      </c>
    </row>
    <row r="903" spans="2:7">
      <c r="B903" s="325" t="s">
        <v>276</v>
      </c>
      <c r="C903" s="325" t="s">
        <v>335</v>
      </c>
      <c r="D903" s="325" t="str">
        <f>CONCATENATE(Table2[[#This Row],[Measure]],Table2[[#This Row],[Variant]])</f>
        <v>BayNewHighbay100</v>
      </c>
      <c r="E903">
        <v>98</v>
      </c>
      <c r="F903" t="str">
        <f>CONCATENATE(Table2[[#This Row],[Measure &amp; Variant]],Table2[[#This Row],[Rated Power/Unit]])</f>
        <v>BayNewHighbay10098</v>
      </c>
      <c r="G903">
        <f>Table2[[#This Row],[Rated Power/Unit]]</f>
        <v>98</v>
      </c>
    </row>
    <row r="904" spans="2:7">
      <c r="B904" s="325" t="s">
        <v>276</v>
      </c>
      <c r="C904" s="325" t="s">
        <v>335</v>
      </c>
      <c r="D904" s="325" t="str">
        <f>CONCATENATE(Table2[[#This Row],[Measure]],Table2[[#This Row],[Variant]])</f>
        <v>BayNewHighbay100</v>
      </c>
      <c r="E904">
        <v>99</v>
      </c>
      <c r="F904" t="str">
        <f>CONCATENATE(Table2[[#This Row],[Measure &amp; Variant]],Table2[[#This Row],[Rated Power/Unit]])</f>
        <v>BayNewHighbay10099</v>
      </c>
      <c r="G904">
        <f>Table2[[#This Row],[Rated Power/Unit]]</f>
        <v>99</v>
      </c>
    </row>
    <row r="905" spans="2:7">
      <c r="B905" s="325" t="s">
        <v>276</v>
      </c>
      <c r="C905" s="325" t="s">
        <v>335</v>
      </c>
      <c r="D905" s="325" t="str">
        <f>CONCATENATE(Table2[[#This Row],[Measure]],Table2[[#This Row],[Variant]])</f>
        <v>BayNewHighbay100</v>
      </c>
      <c r="E905">
        <v>100</v>
      </c>
      <c r="F905" t="str">
        <f>CONCATENATE(Table2[[#This Row],[Measure &amp; Variant]],Table2[[#This Row],[Rated Power/Unit]])</f>
        <v>BayNewHighbay100100</v>
      </c>
      <c r="G905">
        <f>Table2[[#This Row],[Rated Power/Unit]]</f>
        <v>100</v>
      </c>
    </row>
    <row r="906" spans="2:7">
      <c r="B906" s="325" t="s">
        <v>276</v>
      </c>
      <c r="C906" s="325" t="s">
        <v>335</v>
      </c>
      <c r="D906" s="325" t="str">
        <f>CONCATENATE(Table2[[#This Row],[Measure]],Table2[[#This Row],[Variant]])</f>
        <v>BayNewHighbay100</v>
      </c>
      <c r="E906">
        <v>101</v>
      </c>
      <c r="F906" t="str">
        <f>CONCATENATE(Table2[[#This Row],[Measure &amp; Variant]],Table2[[#This Row],[Rated Power/Unit]])</f>
        <v>BayNewHighbay100101</v>
      </c>
      <c r="G906">
        <f>Table2[[#This Row],[Rated Power/Unit]]</f>
        <v>101</v>
      </c>
    </row>
    <row r="907" spans="2:7">
      <c r="B907" s="325" t="s">
        <v>276</v>
      </c>
      <c r="C907" s="325" t="s">
        <v>335</v>
      </c>
      <c r="D907" s="325" t="str">
        <f>CONCATENATE(Table2[[#This Row],[Measure]],Table2[[#This Row],[Variant]])</f>
        <v>BayNewHighbay100</v>
      </c>
      <c r="E907">
        <v>102</v>
      </c>
      <c r="F907" t="str">
        <f>CONCATENATE(Table2[[#This Row],[Measure &amp; Variant]],Table2[[#This Row],[Rated Power/Unit]])</f>
        <v>BayNewHighbay100102</v>
      </c>
      <c r="G907">
        <f>Table2[[#This Row],[Rated Power/Unit]]</f>
        <v>102</v>
      </c>
    </row>
    <row r="908" spans="2:7">
      <c r="B908" s="325" t="s">
        <v>276</v>
      </c>
      <c r="C908" s="325" t="s">
        <v>335</v>
      </c>
      <c r="D908" s="325" t="str">
        <f>CONCATENATE(Table2[[#This Row],[Measure]],Table2[[#This Row],[Variant]])</f>
        <v>BayNewHighbay100</v>
      </c>
      <c r="E908">
        <v>103</v>
      </c>
      <c r="F908" t="str">
        <f>CONCATENATE(Table2[[#This Row],[Measure &amp; Variant]],Table2[[#This Row],[Rated Power/Unit]])</f>
        <v>BayNewHighbay100103</v>
      </c>
      <c r="G908">
        <f>Table2[[#This Row],[Rated Power/Unit]]</f>
        <v>103</v>
      </c>
    </row>
    <row r="909" spans="2:7">
      <c r="B909" s="325" t="s">
        <v>276</v>
      </c>
      <c r="C909" s="325" t="s">
        <v>335</v>
      </c>
      <c r="D909" s="325" t="str">
        <f>CONCATENATE(Table2[[#This Row],[Measure]],Table2[[#This Row],[Variant]])</f>
        <v>BayNewHighbay100</v>
      </c>
      <c r="E909">
        <v>104</v>
      </c>
      <c r="F909" t="str">
        <f>CONCATENATE(Table2[[#This Row],[Measure &amp; Variant]],Table2[[#This Row],[Rated Power/Unit]])</f>
        <v>BayNewHighbay100104</v>
      </c>
      <c r="G909">
        <f>Table2[[#This Row],[Rated Power/Unit]]</f>
        <v>104</v>
      </c>
    </row>
    <row r="910" spans="2:7">
      <c r="B910" s="325" t="s">
        <v>276</v>
      </c>
      <c r="C910" s="325" t="s">
        <v>335</v>
      </c>
      <c r="D910" s="325" t="str">
        <f>CONCATENATE(Table2[[#This Row],[Measure]],Table2[[#This Row],[Variant]])</f>
        <v>BayNewHighbay100</v>
      </c>
      <c r="E910">
        <v>105</v>
      </c>
      <c r="F910" t="str">
        <f>CONCATENATE(Table2[[#This Row],[Measure &amp; Variant]],Table2[[#This Row],[Rated Power/Unit]])</f>
        <v>BayNewHighbay100105</v>
      </c>
      <c r="G910">
        <f>Table2[[#This Row],[Rated Power/Unit]]</f>
        <v>105</v>
      </c>
    </row>
    <row r="911" spans="2:7">
      <c r="B911" s="325" t="s">
        <v>276</v>
      </c>
      <c r="C911" s="325" t="s">
        <v>335</v>
      </c>
      <c r="D911" s="325" t="str">
        <f>CONCATENATE(Table2[[#This Row],[Measure]],Table2[[#This Row],[Variant]])</f>
        <v>BayNewHighbay100</v>
      </c>
      <c r="E911">
        <v>106</v>
      </c>
      <c r="F911" t="str">
        <f>CONCATENATE(Table2[[#This Row],[Measure &amp; Variant]],Table2[[#This Row],[Rated Power/Unit]])</f>
        <v>BayNewHighbay100106</v>
      </c>
      <c r="G911">
        <f>Table2[[#This Row],[Rated Power/Unit]]</f>
        <v>106</v>
      </c>
    </row>
    <row r="912" spans="2:7">
      <c r="B912" s="325" t="s">
        <v>276</v>
      </c>
      <c r="C912" s="325" t="s">
        <v>335</v>
      </c>
      <c r="D912" s="325" t="str">
        <f>CONCATENATE(Table2[[#This Row],[Measure]],Table2[[#This Row],[Variant]])</f>
        <v>BayNewHighbay100</v>
      </c>
      <c r="E912">
        <v>107</v>
      </c>
      <c r="F912" t="str">
        <f>CONCATENATE(Table2[[#This Row],[Measure &amp; Variant]],Table2[[#This Row],[Rated Power/Unit]])</f>
        <v>BayNewHighbay100107</v>
      </c>
      <c r="G912">
        <f>Table2[[#This Row],[Rated Power/Unit]]</f>
        <v>107</v>
      </c>
    </row>
    <row r="913" spans="2:7">
      <c r="B913" s="325" t="s">
        <v>276</v>
      </c>
      <c r="C913" s="325" t="s">
        <v>335</v>
      </c>
      <c r="D913" s="325" t="str">
        <f>CONCATENATE(Table2[[#This Row],[Measure]],Table2[[#This Row],[Variant]])</f>
        <v>BayNewHighbay100</v>
      </c>
      <c r="E913">
        <v>108</v>
      </c>
      <c r="F913" t="str">
        <f>CONCATENATE(Table2[[#This Row],[Measure &amp; Variant]],Table2[[#This Row],[Rated Power/Unit]])</f>
        <v>BayNewHighbay100108</v>
      </c>
      <c r="G913">
        <f>Table2[[#This Row],[Rated Power/Unit]]</f>
        <v>108</v>
      </c>
    </row>
    <row r="914" spans="2:7">
      <c r="B914" s="325" t="s">
        <v>276</v>
      </c>
      <c r="C914" s="325" t="s">
        <v>335</v>
      </c>
      <c r="D914" s="325" t="str">
        <f>CONCATENATE(Table2[[#This Row],[Measure]],Table2[[#This Row],[Variant]])</f>
        <v>BayNewHighbay100</v>
      </c>
      <c r="E914">
        <v>109</v>
      </c>
      <c r="F914" t="str">
        <f>CONCATENATE(Table2[[#This Row],[Measure &amp; Variant]],Table2[[#This Row],[Rated Power/Unit]])</f>
        <v>BayNewHighbay100109</v>
      </c>
      <c r="G914">
        <f>Table2[[#This Row],[Rated Power/Unit]]</f>
        <v>109</v>
      </c>
    </row>
    <row r="915" spans="2:7">
      <c r="B915" s="325" t="s">
        <v>276</v>
      </c>
      <c r="C915" s="325" t="s">
        <v>335</v>
      </c>
      <c r="D915" s="325" t="str">
        <f>CONCATENATE(Table2[[#This Row],[Measure]],Table2[[#This Row],[Variant]])</f>
        <v>BayNewHighbay100</v>
      </c>
      <c r="E915">
        <v>110</v>
      </c>
      <c r="F915" t="str">
        <f>CONCATENATE(Table2[[#This Row],[Measure &amp; Variant]],Table2[[#This Row],[Rated Power/Unit]])</f>
        <v>BayNewHighbay100110</v>
      </c>
      <c r="G915">
        <f>Table2[[#This Row],[Rated Power/Unit]]</f>
        <v>110</v>
      </c>
    </row>
    <row r="916" spans="2:7">
      <c r="B916" s="325" t="s">
        <v>276</v>
      </c>
      <c r="C916" s="325" t="s">
        <v>335</v>
      </c>
      <c r="D916" s="325" t="str">
        <f>CONCATENATE(Table2[[#This Row],[Measure]],Table2[[#This Row],[Variant]])</f>
        <v>BayNewHighbay100</v>
      </c>
      <c r="E916">
        <v>111</v>
      </c>
      <c r="F916" t="str">
        <f>CONCATENATE(Table2[[#This Row],[Measure &amp; Variant]],Table2[[#This Row],[Rated Power/Unit]])</f>
        <v>BayNewHighbay100111</v>
      </c>
      <c r="G916">
        <f>Table2[[#This Row],[Rated Power/Unit]]</f>
        <v>111</v>
      </c>
    </row>
    <row r="917" spans="2:7">
      <c r="B917" s="325" t="s">
        <v>276</v>
      </c>
      <c r="C917" s="325" t="s">
        <v>335</v>
      </c>
      <c r="D917" s="325" t="str">
        <f>CONCATENATE(Table2[[#This Row],[Measure]],Table2[[#This Row],[Variant]])</f>
        <v>BayNewHighbay100</v>
      </c>
      <c r="E917">
        <v>112</v>
      </c>
      <c r="F917" t="str">
        <f>CONCATENATE(Table2[[#This Row],[Measure &amp; Variant]],Table2[[#This Row],[Rated Power/Unit]])</f>
        <v>BayNewHighbay100112</v>
      </c>
      <c r="G917">
        <f>Table2[[#This Row],[Rated Power/Unit]]</f>
        <v>112</v>
      </c>
    </row>
    <row r="918" spans="2:7">
      <c r="B918" s="325" t="s">
        <v>276</v>
      </c>
      <c r="C918" s="325" t="s">
        <v>335</v>
      </c>
      <c r="D918" s="325" t="str">
        <f>CONCATENATE(Table2[[#This Row],[Measure]],Table2[[#This Row],[Variant]])</f>
        <v>BayNewHighbay100</v>
      </c>
      <c r="E918">
        <v>113</v>
      </c>
      <c r="F918" t="str">
        <f>CONCATENATE(Table2[[#This Row],[Measure &amp; Variant]],Table2[[#This Row],[Rated Power/Unit]])</f>
        <v>BayNewHighbay100113</v>
      </c>
      <c r="G918">
        <f>Table2[[#This Row],[Rated Power/Unit]]</f>
        <v>113</v>
      </c>
    </row>
    <row r="919" spans="2:7">
      <c r="B919" s="325" t="s">
        <v>276</v>
      </c>
      <c r="C919" s="325" t="s">
        <v>335</v>
      </c>
      <c r="D919" s="325" t="str">
        <f>CONCATENATE(Table2[[#This Row],[Measure]],Table2[[#This Row],[Variant]])</f>
        <v>BayNewHighbay100</v>
      </c>
      <c r="E919">
        <v>114</v>
      </c>
      <c r="F919" t="str">
        <f>CONCATENATE(Table2[[#This Row],[Measure &amp; Variant]],Table2[[#This Row],[Rated Power/Unit]])</f>
        <v>BayNewHighbay100114</v>
      </c>
      <c r="G919">
        <f>Table2[[#This Row],[Rated Power/Unit]]</f>
        <v>114</v>
      </c>
    </row>
    <row r="920" spans="2:7">
      <c r="B920" s="325" t="s">
        <v>276</v>
      </c>
      <c r="C920" s="325" t="s">
        <v>335</v>
      </c>
      <c r="D920" s="325" t="str">
        <f>CONCATENATE(Table2[[#This Row],[Measure]],Table2[[#This Row],[Variant]])</f>
        <v>BayNewHighbay100</v>
      </c>
      <c r="E920">
        <v>115</v>
      </c>
      <c r="F920" t="str">
        <f>CONCATENATE(Table2[[#This Row],[Measure &amp; Variant]],Table2[[#This Row],[Rated Power/Unit]])</f>
        <v>BayNewHighbay100115</v>
      </c>
      <c r="G920">
        <f>Table2[[#This Row],[Rated Power/Unit]]</f>
        <v>115</v>
      </c>
    </row>
    <row r="921" spans="2:7">
      <c r="B921" s="325" t="s">
        <v>276</v>
      </c>
      <c r="C921" s="325" t="s">
        <v>335</v>
      </c>
      <c r="D921" s="325" t="str">
        <f>CONCATENATE(Table2[[#This Row],[Measure]],Table2[[#This Row],[Variant]])</f>
        <v>BayNewHighbay100</v>
      </c>
      <c r="E921">
        <v>116</v>
      </c>
      <c r="F921" t="str">
        <f>CONCATENATE(Table2[[#This Row],[Measure &amp; Variant]],Table2[[#This Row],[Rated Power/Unit]])</f>
        <v>BayNewHighbay100116</v>
      </c>
      <c r="G921">
        <f>Table2[[#This Row],[Rated Power/Unit]]</f>
        <v>116</v>
      </c>
    </row>
    <row r="922" spans="2:7">
      <c r="B922" s="325" t="s">
        <v>276</v>
      </c>
      <c r="C922" s="325" t="s">
        <v>335</v>
      </c>
      <c r="D922" s="325" t="str">
        <f>CONCATENATE(Table2[[#This Row],[Measure]],Table2[[#This Row],[Variant]])</f>
        <v>BayNewHighbay100</v>
      </c>
      <c r="E922">
        <v>117</v>
      </c>
      <c r="F922" t="str">
        <f>CONCATENATE(Table2[[#This Row],[Measure &amp; Variant]],Table2[[#This Row],[Rated Power/Unit]])</f>
        <v>BayNewHighbay100117</v>
      </c>
      <c r="G922">
        <f>Table2[[#This Row],[Rated Power/Unit]]</f>
        <v>117</v>
      </c>
    </row>
    <row r="923" spans="2:7">
      <c r="B923" s="325" t="s">
        <v>276</v>
      </c>
      <c r="C923" s="325" t="s">
        <v>335</v>
      </c>
      <c r="D923" s="325" t="str">
        <f>CONCATENATE(Table2[[#This Row],[Measure]],Table2[[#This Row],[Variant]])</f>
        <v>BayNewHighbay100</v>
      </c>
      <c r="E923">
        <v>118</v>
      </c>
      <c r="F923" t="str">
        <f>CONCATENATE(Table2[[#This Row],[Measure &amp; Variant]],Table2[[#This Row],[Rated Power/Unit]])</f>
        <v>BayNewHighbay100118</v>
      </c>
      <c r="G923">
        <f>Table2[[#This Row],[Rated Power/Unit]]</f>
        <v>118</v>
      </c>
    </row>
    <row r="924" spans="2:7">
      <c r="B924" s="325" t="s">
        <v>276</v>
      </c>
      <c r="C924" s="325" t="s">
        <v>335</v>
      </c>
      <c r="D924" s="325" t="str">
        <f>CONCATENATE(Table2[[#This Row],[Measure]],Table2[[#This Row],[Variant]])</f>
        <v>BayNewHighbay100</v>
      </c>
      <c r="E924">
        <v>119</v>
      </c>
      <c r="F924" t="str">
        <f>CONCATENATE(Table2[[#This Row],[Measure &amp; Variant]],Table2[[#This Row],[Rated Power/Unit]])</f>
        <v>BayNewHighbay100119</v>
      </c>
      <c r="G924">
        <f>Table2[[#This Row],[Rated Power/Unit]]</f>
        <v>119</v>
      </c>
    </row>
    <row r="925" spans="2:7">
      <c r="B925" s="325" t="s">
        <v>276</v>
      </c>
      <c r="C925" s="325" t="s">
        <v>335</v>
      </c>
      <c r="D925" s="325" t="str">
        <f>CONCATENATE(Table2[[#This Row],[Measure]],Table2[[#This Row],[Variant]])</f>
        <v>BayNewHighbay100</v>
      </c>
      <c r="E925">
        <v>120</v>
      </c>
      <c r="F925" t="str">
        <f>CONCATENATE(Table2[[#This Row],[Measure &amp; Variant]],Table2[[#This Row],[Rated Power/Unit]])</f>
        <v>BayNewHighbay100120</v>
      </c>
      <c r="G925">
        <f>Table2[[#This Row],[Rated Power/Unit]]</f>
        <v>120</v>
      </c>
    </row>
    <row r="926" spans="2:7">
      <c r="B926" s="325" t="s">
        <v>276</v>
      </c>
      <c r="C926" s="325" t="s">
        <v>335</v>
      </c>
      <c r="D926" s="325" t="str">
        <f>CONCATENATE(Table2[[#This Row],[Measure]],Table2[[#This Row],[Variant]])</f>
        <v>BayNewHighbay100</v>
      </c>
      <c r="E926">
        <v>121</v>
      </c>
      <c r="F926" t="str">
        <f>CONCATENATE(Table2[[#This Row],[Measure &amp; Variant]],Table2[[#This Row],[Rated Power/Unit]])</f>
        <v>BayNewHighbay100121</v>
      </c>
      <c r="G926">
        <f>Table2[[#This Row],[Rated Power/Unit]]</f>
        <v>121</v>
      </c>
    </row>
    <row r="927" spans="2:7">
      <c r="B927" s="325" t="s">
        <v>276</v>
      </c>
      <c r="C927" s="325" t="s">
        <v>335</v>
      </c>
      <c r="D927" s="325" t="str">
        <f>CONCATENATE(Table2[[#This Row],[Measure]],Table2[[#This Row],[Variant]])</f>
        <v>BayNewHighbay100</v>
      </c>
      <c r="E927">
        <v>122</v>
      </c>
      <c r="F927" t="str">
        <f>CONCATENATE(Table2[[#This Row],[Measure &amp; Variant]],Table2[[#This Row],[Rated Power/Unit]])</f>
        <v>BayNewHighbay100122</v>
      </c>
      <c r="G927">
        <f>Table2[[#This Row],[Rated Power/Unit]]</f>
        <v>122</v>
      </c>
    </row>
    <row r="928" spans="2:7">
      <c r="B928" s="325" t="s">
        <v>276</v>
      </c>
      <c r="C928" s="325" t="s">
        <v>335</v>
      </c>
      <c r="D928" s="325" t="str">
        <f>CONCATENATE(Table2[[#This Row],[Measure]],Table2[[#This Row],[Variant]])</f>
        <v>BayNewHighbay100</v>
      </c>
      <c r="E928">
        <v>123</v>
      </c>
      <c r="F928" t="str">
        <f>CONCATENATE(Table2[[#This Row],[Measure &amp; Variant]],Table2[[#This Row],[Rated Power/Unit]])</f>
        <v>BayNewHighbay100123</v>
      </c>
      <c r="G928">
        <f>Table2[[#This Row],[Rated Power/Unit]]</f>
        <v>123</v>
      </c>
    </row>
    <row r="929" spans="2:7">
      <c r="B929" s="325" t="s">
        <v>276</v>
      </c>
      <c r="C929" s="325" t="s">
        <v>335</v>
      </c>
      <c r="D929" s="325" t="str">
        <f>CONCATENATE(Table2[[#This Row],[Measure]],Table2[[#This Row],[Variant]])</f>
        <v>BayNewHighbay100</v>
      </c>
      <c r="E929">
        <v>124</v>
      </c>
      <c r="F929" t="str">
        <f>CONCATENATE(Table2[[#This Row],[Measure &amp; Variant]],Table2[[#This Row],[Rated Power/Unit]])</f>
        <v>BayNewHighbay100124</v>
      </c>
      <c r="G929">
        <f>Table2[[#This Row],[Rated Power/Unit]]</f>
        <v>124</v>
      </c>
    </row>
    <row r="930" spans="2:7">
      <c r="B930" s="325" t="s">
        <v>276</v>
      </c>
      <c r="C930" s="325" t="s">
        <v>335</v>
      </c>
      <c r="D930" s="325" t="str">
        <f>CONCATENATE(Table2[[#This Row],[Measure]],Table2[[#This Row],[Variant]])</f>
        <v>BayNewHighbay100</v>
      </c>
      <c r="E930">
        <v>125</v>
      </c>
      <c r="F930" t="str">
        <f>CONCATENATE(Table2[[#This Row],[Measure &amp; Variant]],Table2[[#This Row],[Rated Power/Unit]])</f>
        <v>BayNewHighbay100125</v>
      </c>
      <c r="G930">
        <f>Table2[[#This Row],[Rated Power/Unit]]</f>
        <v>125</v>
      </c>
    </row>
    <row r="931" spans="2:7">
      <c r="B931" s="325" t="s">
        <v>276</v>
      </c>
      <c r="C931" s="325" t="s">
        <v>344</v>
      </c>
      <c r="D931" s="325" t="str">
        <f>CONCATENATE(Table2[[#This Row],[Measure]],Table2[[#This Row],[Variant]])</f>
        <v>BayNewHighbay125</v>
      </c>
      <c r="E931">
        <v>126</v>
      </c>
      <c r="F931" t="str">
        <f>CONCATENATE(Table2[[#This Row],[Measure &amp; Variant]],Table2[[#This Row],[Rated Power/Unit]])</f>
        <v>BayNewHighbay125126</v>
      </c>
      <c r="G931">
        <f>Table2[[#This Row],[Rated Power/Unit]]</f>
        <v>126</v>
      </c>
    </row>
    <row r="932" spans="2:7">
      <c r="B932" s="325" t="s">
        <v>276</v>
      </c>
      <c r="C932" s="325" t="s">
        <v>344</v>
      </c>
      <c r="D932" s="325" t="str">
        <f>CONCATENATE(Table2[[#This Row],[Measure]],Table2[[#This Row],[Variant]])</f>
        <v>BayNewHighbay125</v>
      </c>
      <c r="E932">
        <v>127</v>
      </c>
      <c r="F932" t="str">
        <f>CONCATENATE(Table2[[#This Row],[Measure &amp; Variant]],Table2[[#This Row],[Rated Power/Unit]])</f>
        <v>BayNewHighbay125127</v>
      </c>
      <c r="G932">
        <f>Table2[[#This Row],[Rated Power/Unit]]</f>
        <v>127</v>
      </c>
    </row>
    <row r="933" spans="2:7">
      <c r="B933" s="325" t="s">
        <v>276</v>
      </c>
      <c r="C933" s="325" t="s">
        <v>344</v>
      </c>
      <c r="D933" s="325" t="str">
        <f>CONCATENATE(Table2[[#This Row],[Measure]],Table2[[#This Row],[Variant]])</f>
        <v>BayNewHighbay125</v>
      </c>
      <c r="E933">
        <v>128</v>
      </c>
      <c r="F933" t="str">
        <f>CONCATENATE(Table2[[#This Row],[Measure &amp; Variant]],Table2[[#This Row],[Rated Power/Unit]])</f>
        <v>BayNewHighbay125128</v>
      </c>
      <c r="G933">
        <f>Table2[[#This Row],[Rated Power/Unit]]</f>
        <v>128</v>
      </c>
    </row>
    <row r="934" spans="2:7">
      <c r="B934" s="325" t="s">
        <v>276</v>
      </c>
      <c r="C934" s="325" t="s">
        <v>344</v>
      </c>
      <c r="D934" s="325" t="str">
        <f>CONCATENATE(Table2[[#This Row],[Measure]],Table2[[#This Row],[Variant]])</f>
        <v>BayNewHighbay125</v>
      </c>
      <c r="E934">
        <v>129</v>
      </c>
      <c r="F934" t="str">
        <f>CONCATENATE(Table2[[#This Row],[Measure &amp; Variant]],Table2[[#This Row],[Rated Power/Unit]])</f>
        <v>BayNewHighbay125129</v>
      </c>
      <c r="G934">
        <f>Table2[[#This Row],[Rated Power/Unit]]</f>
        <v>129</v>
      </c>
    </row>
    <row r="935" spans="2:7">
      <c r="B935" s="325" t="s">
        <v>276</v>
      </c>
      <c r="C935" s="325" t="s">
        <v>344</v>
      </c>
      <c r="D935" s="325" t="str">
        <f>CONCATENATE(Table2[[#This Row],[Measure]],Table2[[#This Row],[Variant]])</f>
        <v>BayNewHighbay125</v>
      </c>
      <c r="E935">
        <v>130</v>
      </c>
      <c r="F935" t="str">
        <f>CONCATENATE(Table2[[#This Row],[Measure &amp; Variant]],Table2[[#This Row],[Rated Power/Unit]])</f>
        <v>BayNewHighbay125130</v>
      </c>
      <c r="G935">
        <f>Table2[[#This Row],[Rated Power/Unit]]</f>
        <v>130</v>
      </c>
    </row>
    <row r="936" spans="2:7">
      <c r="B936" s="325" t="s">
        <v>276</v>
      </c>
      <c r="C936" s="325" t="s">
        <v>344</v>
      </c>
      <c r="D936" s="325" t="str">
        <f>CONCATENATE(Table2[[#This Row],[Measure]],Table2[[#This Row],[Variant]])</f>
        <v>BayNewHighbay125</v>
      </c>
      <c r="E936">
        <v>131</v>
      </c>
      <c r="F936" t="str">
        <f>CONCATENATE(Table2[[#This Row],[Measure &amp; Variant]],Table2[[#This Row],[Rated Power/Unit]])</f>
        <v>BayNewHighbay125131</v>
      </c>
      <c r="G936">
        <f>Table2[[#This Row],[Rated Power/Unit]]</f>
        <v>131</v>
      </c>
    </row>
    <row r="937" spans="2:7">
      <c r="B937" s="325" t="s">
        <v>276</v>
      </c>
      <c r="C937" s="325" t="s">
        <v>344</v>
      </c>
      <c r="D937" s="325" t="str">
        <f>CONCATENATE(Table2[[#This Row],[Measure]],Table2[[#This Row],[Variant]])</f>
        <v>BayNewHighbay125</v>
      </c>
      <c r="E937">
        <v>132</v>
      </c>
      <c r="F937" t="str">
        <f>CONCATENATE(Table2[[#This Row],[Measure &amp; Variant]],Table2[[#This Row],[Rated Power/Unit]])</f>
        <v>BayNewHighbay125132</v>
      </c>
      <c r="G937">
        <f>Table2[[#This Row],[Rated Power/Unit]]</f>
        <v>132</v>
      </c>
    </row>
    <row r="938" spans="2:7">
      <c r="B938" s="325" t="s">
        <v>276</v>
      </c>
      <c r="C938" s="325" t="s">
        <v>344</v>
      </c>
      <c r="D938" s="325" t="str">
        <f>CONCATENATE(Table2[[#This Row],[Measure]],Table2[[#This Row],[Variant]])</f>
        <v>BayNewHighbay125</v>
      </c>
      <c r="E938">
        <v>133</v>
      </c>
      <c r="F938" t="str">
        <f>CONCATENATE(Table2[[#This Row],[Measure &amp; Variant]],Table2[[#This Row],[Rated Power/Unit]])</f>
        <v>BayNewHighbay125133</v>
      </c>
      <c r="G938">
        <f>Table2[[#This Row],[Rated Power/Unit]]</f>
        <v>133</v>
      </c>
    </row>
    <row r="939" spans="2:7">
      <c r="B939" s="325" t="s">
        <v>276</v>
      </c>
      <c r="C939" s="325" t="s">
        <v>344</v>
      </c>
      <c r="D939" s="325" t="str">
        <f>CONCATENATE(Table2[[#This Row],[Measure]],Table2[[#This Row],[Variant]])</f>
        <v>BayNewHighbay125</v>
      </c>
      <c r="E939">
        <v>134</v>
      </c>
      <c r="F939" t="str">
        <f>CONCATENATE(Table2[[#This Row],[Measure &amp; Variant]],Table2[[#This Row],[Rated Power/Unit]])</f>
        <v>BayNewHighbay125134</v>
      </c>
      <c r="G939">
        <f>Table2[[#This Row],[Rated Power/Unit]]</f>
        <v>134</v>
      </c>
    </row>
    <row r="940" spans="2:7">
      <c r="B940" s="325" t="s">
        <v>276</v>
      </c>
      <c r="C940" s="325" t="s">
        <v>344</v>
      </c>
      <c r="D940" s="325" t="str">
        <f>CONCATENATE(Table2[[#This Row],[Measure]],Table2[[#This Row],[Variant]])</f>
        <v>BayNewHighbay125</v>
      </c>
      <c r="E940">
        <v>135</v>
      </c>
      <c r="F940" t="str">
        <f>CONCATENATE(Table2[[#This Row],[Measure &amp; Variant]],Table2[[#This Row],[Rated Power/Unit]])</f>
        <v>BayNewHighbay125135</v>
      </c>
      <c r="G940">
        <f>Table2[[#This Row],[Rated Power/Unit]]</f>
        <v>135</v>
      </c>
    </row>
    <row r="941" spans="2:7">
      <c r="B941" s="325" t="s">
        <v>276</v>
      </c>
      <c r="C941" s="325" t="s">
        <v>344</v>
      </c>
      <c r="D941" s="325" t="str">
        <f>CONCATENATE(Table2[[#This Row],[Measure]],Table2[[#This Row],[Variant]])</f>
        <v>BayNewHighbay125</v>
      </c>
      <c r="E941">
        <v>136</v>
      </c>
      <c r="F941" t="str">
        <f>CONCATENATE(Table2[[#This Row],[Measure &amp; Variant]],Table2[[#This Row],[Rated Power/Unit]])</f>
        <v>BayNewHighbay125136</v>
      </c>
      <c r="G941">
        <f>Table2[[#This Row],[Rated Power/Unit]]</f>
        <v>136</v>
      </c>
    </row>
    <row r="942" spans="2:7">
      <c r="B942" s="325" t="s">
        <v>276</v>
      </c>
      <c r="C942" s="325" t="s">
        <v>344</v>
      </c>
      <c r="D942" s="325" t="str">
        <f>CONCATENATE(Table2[[#This Row],[Measure]],Table2[[#This Row],[Variant]])</f>
        <v>BayNewHighbay125</v>
      </c>
      <c r="E942">
        <v>137</v>
      </c>
      <c r="F942" t="str">
        <f>CONCATENATE(Table2[[#This Row],[Measure &amp; Variant]],Table2[[#This Row],[Rated Power/Unit]])</f>
        <v>BayNewHighbay125137</v>
      </c>
      <c r="G942">
        <f>Table2[[#This Row],[Rated Power/Unit]]</f>
        <v>137</v>
      </c>
    </row>
    <row r="943" spans="2:7">
      <c r="B943" s="325" t="s">
        <v>276</v>
      </c>
      <c r="C943" s="325" t="s">
        <v>344</v>
      </c>
      <c r="D943" s="325" t="str">
        <f>CONCATENATE(Table2[[#This Row],[Measure]],Table2[[#This Row],[Variant]])</f>
        <v>BayNewHighbay125</v>
      </c>
      <c r="E943">
        <v>138</v>
      </c>
      <c r="F943" t="str">
        <f>CONCATENATE(Table2[[#This Row],[Measure &amp; Variant]],Table2[[#This Row],[Rated Power/Unit]])</f>
        <v>BayNewHighbay125138</v>
      </c>
      <c r="G943">
        <f>Table2[[#This Row],[Rated Power/Unit]]</f>
        <v>138</v>
      </c>
    </row>
    <row r="944" spans="2:7">
      <c r="B944" s="325" t="s">
        <v>276</v>
      </c>
      <c r="C944" s="325" t="s">
        <v>344</v>
      </c>
      <c r="D944" s="325" t="str">
        <f>CONCATENATE(Table2[[#This Row],[Measure]],Table2[[#This Row],[Variant]])</f>
        <v>BayNewHighbay125</v>
      </c>
      <c r="E944">
        <v>139</v>
      </c>
      <c r="F944" t="str">
        <f>CONCATENATE(Table2[[#This Row],[Measure &amp; Variant]],Table2[[#This Row],[Rated Power/Unit]])</f>
        <v>BayNewHighbay125139</v>
      </c>
      <c r="G944">
        <f>Table2[[#This Row],[Rated Power/Unit]]</f>
        <v>139</v>
      </c>
    </row>
    <row r="945" spans="2:7">
      <c r="B945" s="325" t="s">
        <v>276</v>
      </c>
      <c r="C945" s="325" t="s">
        <v>344</v>
      </c>
      <c r="D945" s="325" t="str">
        <f>CONCATENATE(Table2[[#This Row],[Measure]],Table2[[#This Row],[Variant]])</f>
        <v>BayNewHighbay125</v>
      </c>
      <c r="E945">
        <v>140</v>
      </c>
      <c r="F945" t="str">
        <f>CONCATENATE(Table2[[#This Row],[Measure &amp; Variant]],Table2[[#This Row],[Rated Power/Unit]])</f>
        <v>BayNewHighbay125140</v>
      </c>
      <c r="G945">
        <f>Table2[[#This Row],[Rated Power/Unit]]</f>
        <v>140</v>
      </c>
    </row>
    <row r="946" spans="2:7">
      <c r="B946" s="325" t="s">
        <v>276</v>
      </c>
      <c r="C946" s="325" t="s">
        <v>344</v>
      </c>
      <c r="D946" s="325" t="str">
        <f>CONCATENATE(Table2[[#This Row],[Measure]],Table2[[#This Row],[Variant]])</f>
        <v>BayNewHighbay125</v>
      </c>
      <c r="E946">
        <v>141</v>
      </c>
      <c r="F946" t="str">
        <f>CONCATENATE(Table2[[#This Row],[Measure &amp; Variant]],Table2[[#This Row],[Rated Power/Unit]])</f>
        <v>BayNewHighbay125141</v>
      </c>
      <c r="G946">
        <f>Table2[[#This Row],[Rated Power/Unit]]</f>
        <v>141</v>
      </c>
    </row>
    <row r="947" spans="2:7">
      <c r="B947" s="325" t="s">
        <v>276</v>
      </c>
      <c r="C947" s="325" t="s">
        <v>344</v>
      </c>
      <c r="D947" s="325" t="str">
        <f>CONCATENATE(Table2[[#This Row],[Measure]],Table2[[#This Row],[Variant]])</f>
        <v>BayNewHighbay125</v>
      </c>
      <c r="E947">
        <v>142</v>
      </c>
      <c r="F947" t="str">
        <f>CONCATENATE(Table2[[#This Row],[Measure &amp; Variant]],Table2[[#This Row],[Rated Power/Unit]])</f>
        <v>BayNewHighbay125142</v>
      </c>
      <c r="G947">
        <f>Table2[[#This Row],[Rated Power/Unit]]</f>
        <v>142</v>
      </c>
    </row>
    <row r="948" spans="2:7">
      <c r="B948" s="325" t="s">
        <v>276</v>
      </c>
      <c r="C948" s="325" t="s">
        <v>344</v>
      </c>
      <c r="D948" s="325" t="str">
        <f>CONCATENATE(Table2[[#This Row],[Measure]],Table2[[#This Row],[Variant]])</f>
        <v>BayNewHighbay125</v>
      </c>
      <c r="E948">
        <v>143</v>
      </c>
      <c r="F948" t="str">
        <f>CONCATENATE(Table2[[#This Row],[Measure &amp; Variant]],Table2[[#This Row],[Rated Power/Unit]])</f>
        <v>BayNewHighbay125143</v>
      </c>
      <c r="G948">
        <f>Table2[[#This Row],[Rated Power/Unit]]</f>
        <v>143</v>
      </c>
    </row>
    <row r="949" spans="2:7">
      <c r="B949" s="325" t="s">
        <v>276</v>
      </c>
      <c r="C949" s="325" t="s">
        <v>344</v>
      </c>
      <c r="D949" s="325" t="str">
        <f>CONCATENATE(Table2[[#This Row],[Measure]],Table2[[#This Row],[Variant]])</f>
        <v>BayNewHighbay125</v>
      </c>
      <c r="E949">
        <v>144</v>
      </c>
      <c r="F949" t="str">
        <f>CONCATENATE(Table2[[#This Row],[Measure &amp; Variant]],Table2[[#This Row],[Rated Power/Unit]])</f>
        <v>BayNewHighbay125144</v>
      </c>
      <c r="G949">
        <f>Table2[[#This Row],[Rated Power/Unit]]</f>
        <v>144</v>
      </c>
    </row>
    <row r="950" spans="2:7">
      <c r="B950" s="325" t="s">
        <v>276</v>
      </c>
      <c r="C950" s="325" t="s">
        <v>344</v>
      </c>
      <c r="D950" s="325" t="str">
        <f>CONCATENATE(Table2[[#This Row],[Measure]],Table2[[#This Row],[Variant]])</f>
        <v>BayNewHighbay125</v>
      </c>
      <c r="E950">
        <v>145</v>
      </c>
      <c r="F950" t="str">
        <f>CONCATENATE(Table2[[#This Row],[Measure &amp; Variant]],Table2[[#This Row],[Rated Power/Unit]])</f>
        <v>BayNewHighbay125145</v>
      </c>
      <c r="G950">
        <f>Table2[[#This Row],[Rated Power/Unit]]</f>
        <v>145</v>
      </c>
    </row>
    <row r="951" spans="2:7">
      <c r="B951" s="325" t="s">
        <v>276</v>
      </c>
      <c r="C951" s="325" t="s">
        <v>344</v>
      </c>
      <c r="D951" s="325" t="str">
        <f>CONCATENATE(Table2[[#This Row],[Measure]],Table2[[#This Row],[Variant]])</f>
        <v>BayNewHighbay125</v>
      </c>
      <c r="E951">
        <v>146</v>
      </c>
      <c r="F951" t="str">
        <f>CONCATENATE(Table2[[#This Row],[Measure &amp; Variant]],Table2[[#This Row],[Rated Power/Unit]])</f>
        <v>BayNewHighbay125146</v>
      </c>
      <c r="G951">
        <f>Table2[[#This Row],[Rated Power/Unit]]</f>
        <v>146</v>
      </c>
    </row>
    <row r="952" spans="2:7">
      <c r="B952" s="325" t="s">
        <v>276</v>
      </c>
      <c r="C952" s="325" t="s">
        <v>344</v>
      </c>
      <c r="D952" s="325" t="str">
        <f>CONCATENATE(Table2[[#This Row],[Measure]],Table2[[#This Row],[Variant]])</f>
        <v>BayNewHighbay125</v>
      </c>
      <c r="E952">
        <v>147</v>
      </c>
      <c r="F952" t="str">
        <f>CONCATENATE(Table2[[#This Row],[Measure &amp; Variant]],Table2[[#This Row],[Rated Power/Unit]])</f>
        <v>BayNewHighbay125147</v>
      </c>
      <c r="G952">
        <f>Table2[[#This Row],[Rated Power/Unit]]</f>
        <v>147</v>
      </c>
    </row>
    <row r="953" spans="2:7">
      <c r="B953" s="325" t="s">
        <v>276</v>
      </c>
      <c r="C953" s="325" t="s">
        <v>344</v>
      </c>
      <c r="D953" s="325" t="str">
        <f>CONCATENATE(Table2[[#This Row],[Measure]],Table2[[#This Row],[Variant]])</f>
        <v>BayNewHighbay125</v>
      </c>
      <c r="E953">
        <v>148</v>
      </c>
      <c r="F953" t="str">
        <f>CONCATENATE(Table2[[#This Row],[Measure &amp; Variant]],Table2[[#This Row],[Rated Power/Unit]])</f>
        <v>BayNewHighbay125148</v>
      </c>
      <c r="G953">
        <f>Table2[[#This Row],[Rated Power/Unit]]</f>
        <v>148</v>
      </c>
    </row>
    <row r="954" spans="2:7">
      <c r="B954" s="325" t="s">
        <v>276</v>
      </c>
      <c r="C954" s="325" t="s">
        <v>344</v>
      </c>
      <c r="D954" s="325" t="str">
        <f>CONCATENATE(Table2[[#This Row],[Measure]],Table2[[#This Row],[Variant]])</f>
        <v>BayNewHighbay125</v>
      </c>
      <c r="E954">
        <v>149</v>
      </c>
      <c r="F954" t="str">
        <f>CONCATENATE(Table2[[#This Row],[Measure &amp; Variant]],Table2[[#This Row],[Rated Power/Unit]])</f>
        <v>BayNewHighbay125149</v>
      </c>
      <c r="G954">
        <f>Table2[[#This Row],[Rated Power/Unit]]</f>
        <v>149</v>
      </c>
    </row>
    <row r="955" spans="2:7">
      <c r="B955" s="325" t="s">
        <v>276</v>
      </c>
      <c r="C955" s="325" t="s">
        <v>344</v>
      </c>
      <c r="D955" s="325" t="str">
        <f>CONCATENATE(Table2[[#This Row],[Measure]],Table2[[#This Row],[Variant]])</f>
        <v>BayNewHighbay125</v>
      </c>
      <c r="E955">
        <v>150</v>
      </c>
      <c r="F955" t="str">
        <f>CONCATENATE(Table2[[#This Row],[Measure &amp; Variant]],Table2[[#This Row],[Rated Power/Unit]])</f>
        <v>BayNewHighbay125150</v>
      </c>
      <c r="G955">
        <f>Table2[[#This Row],[Rated Power/Unit]]</f>
        <v>150</v>
      </c>
    </row>
    <row r="956" spans="2:7">
      <c r="B956" s="325" t="s">
        <v>276</v>
      </c>
      <c r="C956" s="325" t="s">
        <v>344</v>
      </c>
      <c r="D956" s="325" t="str">
        <f>CONCATENATE(Table2[[#This Row],[Measure]],Table2[[#This Row],[Variant]])</f>
        <v>BayNewHighbay125</v>
      </c>
      <c r="E956">
        <v>151</v>
      </c>
      <c r="F956" t="str">
        <f>CONCATENATE(Table2[[#This Row],[Measure &amp; Variant]],Table2[[#This Row],[Rated Power/Unit]])</f>
        <v>BayNewHighbay125151</v>
      </c>
      <c r="G956">
        <f>Table2[[#This Row],[Rated Power/Unit]]</f>
        <v>151</v>
      </c>
    </row>
    <row r="957" spans="2:7">
      <c r="B957" s="325" t="s">
        <v>276</v>
      </c>
      <c r="C957" s="325" t="s">
        <v>344</v>
      </c>
      <c r="D957" s="325" t="str">
        <f>CONCATENATE(Table2[[#This Row],[Measure]],Table2[[#This Row],[Variant]])</f>
        <v>BayNewHighbay125</v>
      </c>
      <c r="E957">
        <v>152</v>
      </c>
      <c r="F957" t="str">
        <f>CONCATENATE(Table2[[#This Row],[Measure &amp; Variant]],Table2[[#This Row],[Rated Power/Unit]])</f>
        <v>BayNewHighbay125152</v>
      </c>
      <c r="G957">
        <f>Table2[[#This Row],[Rated Power/Unit]]</f>
        <v>152</v>
      </c>
    </row>
    <row r="958" spans="2:7">
      <c r="B958" s="325" t="s">
        <v>276</v>
      </c>
      <c r="C958" s="325" t="s">
        <v>344</v>
      </c>
      <c r="D958" s="325" t="str">
        <f>CONCATENATE(Table2[[#This Row],[Measure]],Table2[[#This Row],[Variant]])</f>
        <v>BayNewHighbay125</v>
      </c>
      <c r="E958">
        <v>153</v>
      </c>
      <c r="F958" t="str">
        <f>CONCATENATE(Table2[[#This Row],[Measure &amp; Variant]],Table2[[#This Row],[Rated Power/Unit]])</f>
        <v>BayNewHighbay125153</v>
      </c>
      <c r="G958">
        <f>Table2[[#This Row],[Rated Power/Unit]]</f>
        <v>153</v>
      </c>
    </row>
    <row r="959" spans="2:7">
      <c r="B959" s="325" t="s">
        <v>276</v>
      </c>
      <c r="C959" s="325" t="s">
        <v>344</v>
      </c>
      <c r="D959" s="325" t="str">
        <f>CONCATENATE(Table2[[#This Row],[Measure]],Table2[[#This Row],[Variant]])</f>
        <v>BayNewHighbay125</v>
      </c>
      <c r="E959">
        <v>154</v>
      </c>
      <c r="F959" t="str">
        <f>CONCATENATE(Table2[[#This Row],[Measure &amp; Variant]],Table2[[#This Row],[Rated Power/Unit]])</f>
        <v>BayNewHighbay125154</v>
      </c>
      <c r="G959">
        <f>Table2[[#This Row],[Rated Power/Unit]]</f>
        <v>154</v>
      </c>
    </row>
    <row r="960" spans="2:7">
      <c r="B960" s="325" t="s">
        <v>276</v>
      </c>
      <c r="C960" s="325" t="s">
        <v>344</v>
      </c>
      <c r="D960" s="325" t="str">
        <f>CONCATENATE(Table2[[#This Row],[Measure]],Table2[[#This Row],[Variant]])</f>
        <v>BayNewHighbay125</v>
      </c>
      <c r="E960">
        <v>155</v>
      </c>
      <c r="F960" t="str">
        <f>CONCATENATE(Table2[[#This Row],[Measure &amp; Variant]],Table2[[#This Row],[Rated Power/Unit]])</f>
        <v>BayNewHighbay125155</v>
      </c>
      <c r="G960">
        <f>Table2[[#This Row],[Rated Power/Unit]]</f>
        <v>155</v>
      </c>
    </row>
    <row r="961" spans="2:7">
      <c r="B961" s="325" t="s">
        <v>276</v>
      </c>
      <c r="C961" s="325" t="s">
        <v>344</v>
      </c>
      <c r="D961" s="325" t="str">
        <f>CONCATENATE(Table2[[#This Row],[Measure]],Table2[[#This Row],[Variant]])</f>
        <v>BayNewHighbay125</v>
      </c>
      <c r="E961">
        <v>156</v>
      </c>
      <c r="F961" t="str">
        <f>CONCATENATE(Table2[[#This Row],[Measure &amp; Variant]],Table2[[#This Row],[Rated Power/Unit]])</f>
        <v>BayNewHighbay125156</v>
      </c>
      <c r="G961">
        <f>Table2[[#This Row],[Rated Power/Unit]]</f>
        <v>156</v>
      </c>
    </row>
    <row r="962" spans="2:7">
      <c r="B962" s="325" t="s">
        <v>276</v>
      </c>
      <c r="C962" s="325" t="s">
        <v>344</v>
      </c>
      <c r="D962" s="325" t="str">
        <f>CONCATENATE(Table2[[#This Row],[Measure]],Table2[[#This Row],[Variant]])</f>
        <v>BayNewHighbay125</v>
      </c>
      <c r="E962">
        <v>157</v>
      </c>
      <c r="F962" t="str">
        <f>CONCATENATE(Table2[[#This Row],[Measure &amp; Variant]],Table2[[#This Row],[Rated Power/Unit]])</f>
        <v>BayNewHighbay125157</v>
      </c>
      <c r="G962">
        <f>Table2[[#This Row],[Rated Power/Unit]]</f>
        <v>157</v>
      </c>
    </row>
    <row r="963" spans="2:7">
      <c r="B963" s="325" t="s">
        <v>276</v>
      </c>
      <c r="C963" s="325" t="s">
        <v>344</v>
      </c>
      <c r="D963" s="325" t="str">
        <f>CONCATENATE(Table2[[#This Row],[Measure]],Table2[[#This Row],[Variant]])</f>
        <v>BayNewHighbay125</v>
      </c>
      <c r="E963">
        <v>158</v>
      </c>
      <c r="F963" t="str">
        <f>CONCATENATE(Table2[[#This Row],[Measure &amp; Variant]],Table2[[#This Row],[Rated Power/Unit]])</f>
        <v>BayNewHighbay125158</v>
      </c>
      <c r="G963">
        <f>Table2[[#This Row],[Rated Power/Unit]]</f>
        <v>158</v>
      </c>
    </row>
    <row r="964" spans="2:7">
      <c r="B964" s="325" t="s">
        <v>276</v>
      </c>
      <c r="C964" s="325" t="s">
        <v>344</v>
      </c>
      <c r="D964" s="325" t="str">
        <f>CONCATENATE(Table2[[#This Row],[Measure]],Table2[[#This Row],[Variant]])</f>
        <v>BayNewHighbay125</v>
      </c>
      <c r="E964">
        <v>159</v>
      </c>
      <c r="F964" t="str">
        <f>CONCATENATE(Table2[[#This Row],[Measure &amp; Variant]],Table2[[#This Row],[Rated Power/Unit]])</f>
        <v>BayNewHighbay125159</v>
      </c>
      <c r="G964">
        <f>Table2[[#This Row],[Rated Power/Unit]]</f>
        <v>159</v>
      </c>
    </row>
    <row r="965" spans="2:7">
      <c r="B965" s="325" t="s">
        <v>276</v>
      </c>
      <c r="C965" s="325" t="s">
        <v>344</v>
      </c>
      <c r="D965" s="325" t="str">
        <f>CONCATENATE(Table2[[#This Row],[Measure]],Table2[[#This Row],[Variant]])</f>
        <v>BayNewHighbay125</v>
      </c>
      <c r="E965">
        <v>160</v>
      </c>
      <c r="F965" t="str">
        <f>CONCATENATE(Table2[[#This Row],[Measure &amp; Variant]],Table2[[#This Row],[Rated Power/Unit]])</f>
        <v>BayNewHighbay125160</v>
      </c>
      <c r="G965">
        <f>Table2[[#This Row],[Rated Power/Unit]]</f>
        <v>160</v>
      </c>
    </row>
    <row r="966" spans="2:7">
      <c r="B966" s="325" t="s">
        <v>276</v>
      </c>
      <c r="C966" s="325" t="s">
        <v>344</v>
      </c>
      <c r="D966" s="325" t="str">
        <f>CONCATENATE(Table2[[#This Row],[Measure]],Table2[[#This Row],[Variant]])</f>
        <v>BayNewHighbay125</v>
      </c>
      <c r="E966">
        <v>161</v>
      </c>
      <c r="F966" t="str">
        <f>CONCATENATE(Table2[[#This Row],[Measure &amp; Variant]],Table2[[#This Row],[Rated Power/Unit]])</f>
        <v>BayNewHighbay125161</v>
      </c>
      <c r="G966">
        <f>Table2[[#This Row],[Rated Power/Unit]]</f>
        <v>161</v>
      </c>
    </row>
    <row r="967" spans="2:7">
      <c r="B967" s="325" t="s">
        <v>276</v>
      </c>
      <c r="C967" s="325" t="s">
        <v>344</v>
      </c>
      <c r="D967" s="325" t="str">
        <f>CONCATENATE(Table2[[#This Row],[Measure]],Table2[[#This Row],[Variant]])</f>
        <v>BayNewHighbay125</v>
      </c>
      <c r="E967">
        <v>162</v>
      </c>
      <c r="F967" t="str">
        <f>CONCATENATE(Table2[[#This Row],[Measure &amp; Variant]],Table2[[#This Row],[Rated Power/Unit]])</f>
        <v>BayNewHighbay125162</v>
      </c>
      <c r="G967">
        <f>Table2[[#This Row],[Rated Power/Unit]]</f>
        <v>162</v>
      </c>
    </row>
    <row r="968" spans="2:7">
      <c r="B968" s="325" t="s">
        <v>276</v>
      </c>
      <c r="C968" s="325" t="s">
        <v>344</v>
      </c>
      <c r="D968" s="325" t="str">
        <f>CONCATENATE(Table2[[#This Row],[Measure]],Table2[[#This Row],[Variant]])</f>
        <v>BayNewHighbay125</v>
      </c>
      <c r="E968">
        <v>163</v>
      </c>
      <c r="F968" t="str">
        <f>CONCATENATE(Table2[[#This Row],[Measure &amp; Variant]],Table2[[#This Row],[Rated Power/Unit]])</f>
        <v>BayNewHighbay125163</v>
      </c>
      <c r="G968">
        <f>Table2[[#This Row],[Rated Power/Unit]]</f>
        <v>163</v>
      </c>
    </row>
    <row r="969" spans="2:7">
      <c r="B969" s="325" t="s">
        <v>276</v>
      </c>
      <c r="C969" s="325" t="s">
        <v>344</v>
      </c>
      <c r="D969" s="325" t="str">
        <f>CONCATENATE(Table2[[#This Row],[Measure]],Table2[[#This Row],[Variant]])</f>
        <v>BayNewHighbay125</v>
      </c>
      <c r="E969">
        <v>164</v>
      </c>
      <c r="F969" t="str">
        <f>CONCATENATE(Table2[[#This Row],[Measure &amp; Variant]],Table2[[#This Row],[Rated Power/Unit]])</f>
        <v>BayNewHighbay125164</v>
      </c>
      <c r="G969">
        <f>Table2[[#This Row],[Rated Power/Unit]]</f>
        <v>164</v>
      </c>
    </row>
    <row r="970" spans="2:7">
      <c r="B970" s="325" t="s">
        <v>276</v>
      </c>
      <c r="C970" s="325" t="s">
        <v>344</v>
      </c>
      <c r="D970" s="325" t="str">
        <f>CONCATENATE(Table2[[#This Row],[Measure]],Table2[[#This Row],[Variant]])</f>
        <v>BayNewHighbay125</v>
      </c>
      <c r="E970">
        <v>165</v>
      </c>
      <c r="F970" t="str">
        <f>CONCATENATE(Table2[[#This Row],[Measure &amp; Variant]],Table2[[#This Row],[Rated Power/Unit]])</f>
        <v>BayNewHighbay125165</v>
      </c>
      <c r="G970">
        <f>Table2[[#This Row],[Rated Power/Unit]]</f>
        <v>165</v>
      </c>
    </row>
    <row r="971" spans="2:7">
      <c r="B971" s="325" t="s">
        <v>276</v>
      </c>
      <c r="C971" s="325" t="s">
        <v>344</v>
      </c>
      <c r="D971" s="325" t="str">
        <f>CONCATENATE(Table2[[#This Row],[Measure]],Table2[[#This Row],[Variant]])</f>
        <v>BayNewHighbay125</v>
      </c>
      <c r="E971">
        <v>166</v>
      </c>
      <c r="F971" t="str">
        <f>CONCATENATE(Table2[[#This Row],[Measure &amp; Variant]],Table2[[#This Row],[Rated Power/Unit]])</f>
        <v>BayNewHighbay125166</v>
      </c>
      <c r="G971">
        <f>Table2[[#This Row],[Rated Power/Unit]]</f>
        <v>166</v>
      </c>
    </row>
    <row r="972" spans="2:7">
      <c r="B972" s="325" t="s">
        <v>276</v>
      </c>
      <c r="C972" s="325" t="s">
        <v>344</v>
      </c>
      <c r="D972" s="325" t="str">
        <f>CONCATENATE(Table2[[#This Row],[Measure]],Table2[[#This Row],[Variant]])</f>
        <v>BayNewHighbay125</v>
      </c>
      <c r="E972">
        <v>167</v>
      </c>
      <c r="F972" t="str">
        <f>CONCATENATE(Table2[[#This Row],[Measure &amp; Variant]],Table2[[#This Row],[Rated Power/Unit]])</f>
        <v>BayNewHighbay125167</v>
      </c>
      <c r="G972">
        <f>Table2[[#This Row],[Rated Power/Unit]]</f>
        <v>167</v>
      </c>
    </row>
    <row r="973" spans="2:7">
      <c r="B973" s="325" t="s">
        <v>276</v>
      </c>
      <c r="C973" s="325" t="s">
        <v>344</v>
      </c>
      <c r="D973" s="325" t="str">
        <f>CONCATENATE(Table2[[#This Row],[Measure]],Table2[[#This Row],[Variant]])</f>
        <v>BayNewHighbay125</v>
      </c>
      <c r="E973">
        <v>168</v>
      </c>
      <c r="F973" t="str">
        <f>CONCATENATE(Table2[[#This Row],[Measure &amp; Variant]],Table2[[#This Row],[Rated Power/Unit]])</f>
        <v>BayNewHighbay125168</v>
      </c>
      <c r="G973">
        <f>Table2[[#This Row],[Rated Power/Unit]]</f>
        <v>168</v>
      </c>
    </row>
    <row r="974" spans="2:7">
      <c r="B974" s="325" t="s">
        <v>276</v>
      </c>
      <c r="C974" s="325" t="s">
        <v>344</v>
      </c>
      <c r="D974" s="325" t="str">
        <f>CONCATENATE(Table2[[#This Row],[Measure]],Table2[[#This Row],[Variant]])</f>
        <v>BayNewHighbay125</v>
      </c>
      <c r="E974">
        <v>169</v>
      </c>
      <c r="F974" t="str">
        <f>CONCATENATE(Table2[[#This Row],[Measure &amp; Variant]],Table2[[#This Row],[Rated Power/Unit]])</f>
        <v>BayNewHighbay125169</v>
      </c>
      <c r="G974">
        <f>Table2[[#This Row],[Rated Power/Unit]]</f>
        <v>169</v>
      </c>
    </row>
    <row r="975" spans="2:7">
      <c r="B975" s="325" t="s">
        <v>276</v>
      </c>
      <c r="C975" s="325" t="s">
        <v>344</v>
      </c>
      <c r="D975" s="325" t="str">
        <f>CONCATENATE(Table2[[#This Row],[Measure]],Table2[[#This Row],[Variant]])</f>
        <v>BayNewHighbay125</v>
      </c>
      <c r="E975">
        <v>170</v>
      </c>
      <c r="F975" t="str">
        <f>CONCATENATE(Table2[[#This Row],[Measure &amp; Variant]],Table2[[#This Row],[Rated Power/Unit]])</f>
        <v>BayNewHighbay125170</v>
      </c>
      <c r="G975">
        <f>Table2[[#This Row],[Rated Power/Unit]]</f>
        <v>170</v>
      </c>
    </row>
    <row r="976" spans="2:7">
      <c r="B976" s="325" t="s">
        <v>276</v>
      </c>
      <c r="C976" s="325" t="s">
        <v>344</v>
      </c>
      <c r="D976" s="325" t="str">
        <f>CONCATENATE(Table2[[#This Row],[Measure]],Table2[[#This Row],[Variant]])</f>
        <v>BayNewHighbay125</v>
      </c>
      <c r="E976">
        <v>171</v>
      </c>
      <c r="F976" t="str">
        <f>CONCATENATE(Table2[[#This Row],[Measure &amp; Variant]],Table2[[#This Row],[Rated Power/Unit]])</f>
        <v>BayNewHighbay125171</v>
      </c>
      <c r="G976">
        <f>Table2[[#This Row],[Rated Power/Unit]]</f>
        <v>171</v>
      </c>
    </row>
    <row r="977" spans="2:7">
      <c r="B977" s="325" t="s">
        <v>276</v>
      </c>
      <c r="C977" s="325" t="s">
        <v>344</v>
      </c>
      <c r="D977" s="325" t="str">
        <f>CONCATENATE(Table2[[#This Row],[Measure]],Table2[[#This Row],[Variant]])</f>
        <v>BayNewHighbay125</v>
      </c>
      <c r="E977">
        <v>172</v>
      </c>
      <c r="F977" t="str">
        <f>CONCATENATE(Table2[[#This Row],[Measure &amp; Variant]],Table2[[#This Row],[Rated Power/Unit]])</f>
        <v>BayNewHighbay125172</v>
      </c>
      <c r="G977">
        <f>Table2[[#This Row],[Rated Power/Unit]]</f>
        <v>172</v>
      </c>
    </row>
    <row r="978" spans="2:7">
      <c r="B978" s="325" t="s">
        <v>276</v>
      </c>
      <c r="C978" s="325" t="s">
        <v>344</v>
      </c>
      <c r="D978" s="325" t="str">
        <f>CONCATENATE(Table2[[#This Row],[Measure]],Table2[[#This Row],[Variant]])</f>
        <v>BayNewHighbay125</v>
      </c>
      <c r="E978">
        <v>173</v>
      </c>
      <c r="F978" t="str">
        <f>CONCATENATE(Table2[[#This Row],[Measure &amp; Variant]],Table2[[#This Row],[Rated Power/Unit]])</f>
        <v>BayNewHighbay125173</v>
      </c>
      <c r="G978">
        <f>Table2[[#This Row],[Rated Power/Unit]]</f>
        <v>173</v>
      </c>
    </row>
    <row r="979" spans="2:7">
      <c r="B979" s="325" t="s">
        <v>276</v>
      </c>
      <c r="C979" s="325" t="s">
        <v>344</v>
      </c>
      <c r="D979" s="325" t="str">
        <f>CONCATENATE(Table2[[#This Row],[Measure]],Table2[[#This Row],[Variant]])</f>
        <v>BayNewHighbay125</v>
      </c>
      <c r="E979">
        <v>174</v>
      </c>
      <c r="F979" t="str">
        <f>CONCATENATE(Table2[[#This Row],[Measure &amp; Variant]],Table2[[#This Row],[Rated Power/Unit]])</f>
        <v>BayNewHighbay125174</v>
      </c>
      <c r="G979">
        <f>Table2[[#This Row],[Rated Power/Unit]]</f>
        <v>174</v>
      </c>
    </row>
    <row r="980" spans="2:7">
      <c r="B980" s="325" t="s">
        <v>276</v>
      </c>
      <c r="C980" s="325" t="s">
        <v>344</v>
      </c>
      <c r="D980" s="325" t="str">
        <f>CONCATENATE(Table2[[#This Row],[Measure]],Table2[[#This Row],[Variant]])</f>
        <v>BayNewHighbay125</v>
      </c>
      <c r="E980">
        <v>175</v>
      </c>
      <c r="F980" t="str">
        <f>CONCATENATE(Table2[[#This Row],[Measure &amp; Variant]],Table2[[#This Row],[Rated Power/Unit]])</f>
        <v>BayNewHighbay125175</v>
      </c>
      <c r="G980">
        <f>Table2[[#This Row],[Rated Power/Unit]]</f>
        <v>175</v>
      </c>
    </row>
    <row r="981" spans="2:7">
      <c r="B981" s="325" t="s">
        <v>276</v>
      </c>
      <c r="C981" s="325" t="s">
        <v>344</v>
      </c>
      <c r="D981" s="325" t="str">
        <f>CONCATENATE(Table2[[#This Row],[Measure]],Table2[[#This Row],[Variant]])</f>
        <v>BayNewHighbay125</v>
      </c>
      <c r="E981">
        <v>176</v>
      </c>
      <c r="F981" t="str">
        <f>CONCATENATE(Table2[[#This Row],[Measure &amp; Variant]],Table2[[#This Row],[Rated Power/Unit]])</f>
        <v>BayNewHighbay125176</v>
      </c>
      <c r="G981">
        <f>Table2[[#This Row],[Rated Power/Unit]]</f>
        <v>176</v>
      </c>
    </row>
    <row r="982" spans="2:7">
      <c r="B982" s="325" t="s">
        <v>276</v>
      </c>
      <c r="C982" s="325" t="s">
        <v>344</v>
      </c>
      <c r="D982" s="325" t="str">
        <f>CONCATENATE(Table2[[#This Row],[Measure]],Table2[[#This Row],[Variant]])</f>
        <v>BayNewHighbay125</v>
      </c>
      <c r="E982">
        <v>177</v>
      </c>
      <c r="F982" t="str">
        <f>CONCATENATE(Table2[[#This Row],[Measure &amp; Variant]],Table2[[#This Row],[Rated Power/Unit]])</f>
        <v>BayNewHighbay125177</v>
      </c>
      <c r="G982">
        <f>Table2[[#This Row],[Rated Power/Unit]]</f>
        <v>177</v>
      </c>
    </row>
    <row r="983" spans="2:7">
      <c r="B983" s="325" t="s">
        <v>276</v>
      </c>
      <c r="C983" s="325" t="s">
        <v>344</v>
      </c>
      <c r="D983" s="325" t="str">
        <f>CONCATENATE(Table2[[#This Row],[Measure]],Table2[[#This Row],[Variant]])</f>
        <v>BayNewHighbay125</v>
      </c>
      <c r="E983">
        <v>178</v>
      </c>
      <c r="F983" t="str">
        <f>CONCATENATE(Table2[[#This Row],[Measure &amp; Variant]],Table2[[#This Row],[Rated Power/Unit]])</f>
        <v>BayNewHighbay125178</v>
      </c>
      <c r="G983">
        <f>Table2[[#This Row],[Rated Power/Unit]]</f>
        <v>178</v>
      </c>
    </row>
    <row r="984" spans="2:7">
      <c r="B984" s="325" t="s">
        <v>276</v>
      </c>
      <c r="C984" s="325" t="s">
        <v>344</v>
      </c>
      <c r="D984" s="325" t="str">
        <f>CONCATENATE(Table2[[#This Row],[Measure]],Table2[[#This Row],[Variant]])</f>
        <v>BayNewHighbay125</v>
      </c>
      <c r="E984">
        <v>179</v>
      </c>
      <c r="F984" t="str">
        <f>CONCATENATE(Table2[[#This Row],[Measure &amp; Variant]],Table2[[#This Row],[Rated Power/Unit]])</f>
        <v>BayNewHighbay125179</v>
      </c>
      <c r="G984">
        <f>Table2[[#This Row],[Rated Power/Unit]]</f>
        <v>179</v>
      </c>
    </row>
    <row r="985" spans="2:7">
      <c r="B985" s="325" t="s">
        <v>276</v>
      </c>
      <c r="C985" s="325" t="s">
        <v>344</v>
      </c>
      <c r="D985" s="325" t="str">
        <f>CONCATENATE(Table2[[#This Row],[Measure]],Table2[[#This Row],[Variant]])</f>
        <v>BayNewHighbay125</v>
      </c>
      <c r="E985">
        <v>180</v>
      </c>
      <c r="F985" t="str">
        <f>CONCATENATE(Table2[[#This Row],[Measure &amp; Variant]],Table2[[#This Row],[Rated Power/Unit]])</f>
        <v>BayNewHighbay125180</v>
      </c>
      <c r="G985">
        <f>Table2[[#This Row],[Rated Power/Unit]]</f>
        <v>180</v>
      </c>
    </row>
    <row r="986" spans="2:7">
      <c r="B986" s="325" t="s">
        <v>276</v>
      </c>
      <c r="C986" s="325" t="s">
        <v>344</v>
      </c>
      <c r="D986" s="325" t="str">
        <f>CONCATENATE(Table2[[#This Row],[Measure]],Table2[[#This Row],[Variant]])</f>
        <v>BayNewHighbay125</v>
      </c>
      <c r="E986">
        <v>181</v>
      </c>
      <c r="F986" t="str">
        <f>CONCATENATE(Table2[[#This Row],[Measure &amp; Variant]],Table2[[#This Row],[Rated Power/Unit]])</f>
        <v>BayNewHighbay125181</v>
      </c>
      <c r="G986">
        <f>Table2[[#This Row],[Rated Power/Unit]]</f>
        <v>181</v>
      </c>
    </row>
    <row r="987" spans="2:7">
      <c r="B987" s="325" t="s">
        <v>276</v>
      </c>
      <c r="C987" s="325" t="s">
        <v>344</v>
      </c>
      <c r="D987" s="325" t="str">
        <f>CONCATENATE(Table2[[#This Row],[Measure]],Table2[[#This Row],[Variant]])</f>
        <v>BayNewHighbay125</v>
      </c>
      <c r="E987">
        <v>182</v>
      </c>
      <c r="F987" t="str">
        <f>CONCATENATE(Table2[[#This Row],[Measure &amp; Variant]],Table2[[#This Row],[Rated Power/Unit]])</f>
        <v>BayNewHighbay125182</v>
      </c>
      <c r="G987">
        <f>Table2[[#This Row],[Rated Power/Unit]]</f>
        <v>182</v>
      </c>
    </row>
    <row r="988" spans="2:7">
      <c r="B988" s="325" t="s">
        <v>276</v>
      </c>
      <c r="C988" s="325" t="s">
        <v>344</v>
      </c>
      <c r="D988" s="325" t="str">
        <f>CONCATENATE(Table2[[#This Row],[Measure]],Table2[[#This Row],[Variant]])</f>
        <v>BayNewHighbay125</v>
      </c>
      <c r="E988">
        <v>183</v>
      </c>
      <c r="F988" t="str">
        <f>CONCATENATE(Table2[[#This Row],[Measure &amp; Variant]],Table2[[#This Row],[Rated Power/Unit]])</f>
        <v>BayNewHighbay125183</v>
      </c>
      <c r="G988">
        <f>Table2[[#This Row],[Rated Power/Unit]]</f>
        <v>183</v>
      </c>
    </row>
    <row r="989" spans="2:7">
      <c r="B989" s="325" t="s">
        <v>276</v>
      </c>
      <c r="C989" s="325" t="s">
        <v>344</v>
      </c>
      <c r="D989" s="325" t="str">
        <f>CONCATENATE(Table2[[#This Row],[Measure]],Table2[[#This Row],[Variant]])</f>
        <v>BayNewHighbay125</v>
      </c>
      <c r="E989">
        <v>184</v>
      </c>
      <c r="F989" t="str">
        <f>CONCATENATE(Table2[[#This Row],[Measure &amp; Variant]],Table2[[#This Row],[Rated Power/Unit]])</f>
        <v>BayNewHighbay125184</v>
      </c>
      <c r="G989">
        <f>Table2[[#This Row],[Rated Power/Unit]]</f>
        <v>184</v>
      </c>
    </row>
    <row r="990" spans="2:7">
      <c r="B990" s="325" t="s">
        <v>276</v>
      </c>
      <c r="C990" s="325" t="s">
        <v>344</v>
      </c>
      <c r="D990" s="325" t="str">
        <f>CONCATENATE(Table2[[#This Row],[Measure]],Table2[[#This Row],[Variant]])</f>
        <v>BayNewHighbay125</v>
      </c>
      <c r="E990">
        <v>185</v>
      </c>
      <c r="F990" t="str">
        <f>CONCATENATE(Table2[[#This Row],[Measure &amp; Variant]],Table2[[#This Row],[Rated Power/Unit]])</f>
        <v>BayNewHighbay125185</v>
      </c>
      <c r="G990">
        <f>Table2[[#This Row],[Rated Power/Unit]]</f>
        <v>185</v>
      </c>
    </row>
    <row r="991" spans="2:7">
      <c r="B991" s="325" t="s">
        <v>276</v>
      </c>
      <c r="C991" s="325" t="s">
        <v>344</v>
      </c>
      <c r="D991" s="325" t="str">
        <f>CONCATENATE(Table2[[#This Row],[Measure]],Table2[[#This Row],[Variant]])</f>
        <v>BayNewHighbay125</v>
      </c>
      <c r="E991">
        <v>186</v>
      </c>
      <c r="F991" t="str">
        <f>CONCATENATE(Table2[[#This Row],[Measure &amp; Variant]],Table2[[#This Row],[Rated Power/Unit]])</f>
        <v>BayNewHighbay125186</v>
      </c>
      <c r="G991">
        <f>Table2[[#This Row],[Rated Power/Unit]]</f>
        <v>186</v>
      </c>
    </row>
    <row r="992" spans="2:7">
      <c r="B992" s="325" t="s">
        <v>276</v>
      </c>
      <c r="C992" s="325" t="s">
        <v>344</v>
      </c>
      <c r="D992" s="325" t="str">
        <f>CONCATENATE(Table2[[#This Row],[Measure]],Table2[[#This Row],[Variant]])</f>
        <v>BayNewHighbay125</v>
      </c>
      <c r="E992">
        <v>187</v>
      </c>
      <c r="F992" t="str">
        <f>CONCATENATE(Table2[[#This Row],[Measure &amp; Variant]],Table2[[#This Row],[Rated Power/Unit]])</f>
        <v>BayNewHighbay125187</v>
      </c>
      <c r="G992">
        <f>Table2[[#This Row],[Rated Power/Unit]]</f>
        <v>187</v>
      </c>
    </row>
    <row r="993" spans="2:7">
      <c r="B993" s="325" t="s">
        <v>276</v>
      </c>
      <c r="C993" s="325" t="s">
        <v>344</v>
      </c>
      <c r="D993" s="325" t="str">
        <f>CONCATENATE(Table2[[#This Row],[Measure]],Table2[[#This Row],[Variant]])</f>
        <v>BayNewHighbay125</v>
      </c>
      <c r="E993">
        <v>188</v>
      </c>
      <c r="F993" t="str">
        <f>CONCATENATE(Table2[[#This Row],[Measure &amp; Variant]],Table2[[#This Row],[Rated Power/Unit]])</f>
        <v>BayNewHighbay125188</v>
      </c>
      <c r="G993">
        <f>Table2[[#This Row],[Rated Power/Unit]]</f>
        <v>188</v>
      </c>
    </row>
    <row r="994" spans="2:7">
      <c r="B994" s="325" t="s">
        <v>276</v>
      </c>
      <c r="C994" s="325" t="s">
        <v>344</v>
      </c>
      <c r="D994" s="325" t="str">
        <f>CONCATENATE(Table2[[#This Row],[Measure]],Table2[[#This Row],[Variant]])</f>
        <v>BayNewHighbay125</v>
      </c>
      <c r="E994">
        <v>189</v>
      </c>
      <c r="F994" t="str">
        <f>CONCATENATE(Table2[[#This Row],[Measure &amp; Variant]],Table2[[#This Row],[Rated Power/Unit]])</f>
        <v>BayNewHighbay125189</v>
      </c>
      <c r="G994">
        <f>Table2[[#This Row],[Rated Power/Unit]]</f>
        <v>189</v>
      </c>
    </row>
    <row r="995" spans="2:7">
      <c r="B995" s="325" t="s">
        <v>276</v>
      </c>
      <c r="C995" s="325" t="s">
        <v>344</v>
      </c>
      <c r="D995" s="325" t="str">
        <f>CONCATENATE(Table2[[#This Row],[Measure]],Table2[[#This Row],[Variant]])</f>
        <v>BayNewHighbay125</v>
      </c>
      <c r="E995">
        <v>190</v>
      </c>
      <c r="F995" t="str">
        <f>CONCATENATE(Table2[[#This Row],[Measure &amp; Variant]],Table2[[#This Row],[Rated Power/Unit]])</f>
        <v>BayNewHighbay125190</v>
      </c>
      <c r="G995">
        <f>Table2[[#This Row],[Rated Power/Unit]]</f>
        <v>190</v>
      </c>
    </row>
    <row r="996" spans="2:7">
      <c r="B996" s="325" t="s">
        <v>276</v>
      </c>
      <c r="C996" s="325" t="s">
        <v>344</v>
      </c>
      <c r="D996" s="325" t="str">
        <f>CONCATENATE(Table2[[#This Row],[Measure]],Table2[[#This Row],[Variant]])</f>
        <v>BayNewHighbay125</v>
      </c>
      <c r="E996">
        <v>191</v>
      </c>
      <c r="F996" t="str">
        <f>CONCATENATE(Table2[[#This Row],[Measure &amp; Variant]],Table2[[#This Row],[Rated Power/Unit]])</f>
        <v>BayNewHighbay125191</v>
      </c>
      <c r="G996">
        <f>Table2[[#This Row],[Rated Power/Unit]]</f>
        <v>191</v>
      </c>
    </row>
    <row r="997" spans="2:7">
      <c r="B997" s="325" t="s">
        <v>276</v>
      </c>
      <c r="C997" s="325" t="s">
        <v>344</v>
      </c>
      <c r="D997" s="325" t="str">
        <f>CONCATENATE(Table2[[#This Row],[Measure]],Table2[[#This Row],[Variant]])</f>
        <v>BayNewHighbay125</v>
      </c>
      <c r="E997">
        <v>192</v>
      </c>
      <c r="F997" t="str">
        <f>CONCATENATE(Table2[[#This Row],[Measure &amp; Variant]],Table2[[#This Row],[Rated Power/Unit]])</f>
        <v>BayNewHighbay125192</v>
      </c>
      <c r="G997">
        <f>Table2[[#This Row],[Rated Power/Unit]]</f>
        <v>192</v>
      </c>
    </row>
    <row r="998" spans="2:7">
      <c r="B998" s="325" t="s">
        <v>276</v>
      </c>
      <c r="C998" s="325" t="s">
        <v>344</v>
      </c>
      <c r="D998" s="325" t="str">
        <f>CONCATENATE(Table2[[#This Row],[Measure]],Table2[[#This Row],[Variant]])</f>
        <v>BayNewHighbay125</v>
      </c>
      <c r="E998">
        <v>193</v>
      </c>
      <c r="F998" t="str">
        <f>CONCATENATE(Table2[[#This Row],[Measure &amp; Variant]],Table2[[#This Row],[Rated Power/Unit]])</f>
        <v>BayNewHighbay125193</v>
      </c>
      <c r="G998">
        <f>Table2[[#This Row],[Rated Power/Unit]]</f>
        <v>193</v>
      </c>
    </row>
    <row r="999" spans="2:7">
      <c r="B999" s="325" t="s">
        <v>276</v>
      </c>
      <c r="C999" s="325" t="s">
        <v>344</v>
      </c>
      <c r="D999" s="325" t="str">
        <f>CONCATENATE(Table2[[#This Row],[Measure]],Table2[[#This Row],[Variant]])</f>
        <v>BayNewHighbay125</v>
      </c>
      <c r="E999">
        <v>194</v>
      </c>
      <c r="F999" t="str">
        <f>CONCATENATE(Table2[[#This Row],[Measure &amp; Variant]],Table2[[#This Row],[Rated Power/Unit]])</f>
        <v>BayNewHighbay125194</v>
      </c>
      <c r="G999">
        <f>Table2[[#This Row],[Rated Power/Unit]]</f>
        <v>194</v>
      </c>
    </row>
    <row r="1000" spans="2:7">
      <c r="B1000" s="325" t="s">
        <v>276</v>
      </c>
      <c r="C1000" s="325" t="s">
        <v>344</v>
      </c>
      <c r="D1000" s="325" t="str">
        <f>CONCATENATE(Table2[[#This Row],[Measure]],Table2[[#This Row],[Variant]])</f>
        <v>BayNewHighbay125</v>
      </c>
      <c r="E1000">
        <v>195</v>
      </c>
      <c r="F1000" t="str">
        <f>CONCATENATE(Table2[[#This Row],[Measure &amp; Variant]],Table2[[#This Row],[Rated Power/Unit]])</f>
        <v>BayNewHighbay125195</v>
      </c>
      <c r="G1000">
        <f>Table2[[#This Row],[Rated Power/Unit]]</f>
        <v>195</v>
      </c>
    </row>
    <row r="1001" spans="2:7">
      <c r="B1001" s="325" t="s">
        <v>276</v>
      </c>
      <c r="C1001" s="325" t="s">
        <v>344</v>
      </c>
      <c r="D1001" s="325" t="str">
        <f>CONCATENATE(Table2[[#This Row],[Measure]],Table2[[#This Row],[Variant]])</f>
        <v>BayNewHighbay125</v>
      </c>
      <c r="E1001">
        <v>196</v>
      </c>
      <c r="F1001" t="str">
        <f>CONCATENATE(Table2[[#This Row],[Measure &amp; Variant]],Table2[[#This Row],[Rated Power/Unit]])</f>
        <v>BayNewHighbay125196</v>
      </c>
      <c r="G1001">
        <f>Table2[[#This Row],[Rated Power/Unit]]</f>
        <v>196</v>
      </c>
    </row>
    <row r="1002" spans="2:7">
      <c r="B1002" s="325" t="s">
        <v>276</v>
      </c>
      <c r="C1002" s="325" t="s">
        <v>344</v>
      </c>
      <c r="D1002" s="325" t="str">
        <f>CONCATENATE(Table2[[#This Row],[Measure]],Table2[[#This Row],[Variant]])</f>
        <v>BayNewHighbay125</v>
      </c>
      <c r="E1002">
        <v>197</v>
      </c>
      <c r="F1002" t="str">
        <f>CONCATENATE(Table2[[#This Row],[Measure &amp; Variant]],Table2[[#This Row],[Rated Power/Unit]])</f>
        <v>BayNewHighbay125197</v>
      </c>
      <c r="G1002">
        <f>Table2[[#This Row],[Rated Power/Unit]]</f>
        <v>197</v>
      </c>
    </row>
    <row r="1003" spans="2:7">
      <c r="B1003" s="325" t="s">
        <v>276</v>
      </c>
      <c r="C1003" s="325" t="s">
        <v>344</v>
      </c>
      <c r="D1003" s="325" t="str">
        <f>CONCATENATE(Table2[[#This Row],[Measure]],Table2[[#This Row],[Variant]])</f>
        <v>BayNewHighbay125</v>
      </c>
      <c r="E1003">
        <v>198</v>
      </c>
      <c r="F1003" t="str">
        <f>CONCATENATE(Table2[[#This Row],[Measure &amp; Variant]],Table2[[#This Row],[Rated Power/Unit]])</f>
        <v>BayNewHighbay125198</v>
      </c>
      <c r="G1003">
        <f>Table2[[#This Row],[Rated Power/Unit]]</f>
        <v>198</v>
      </c>
    </row>
    <row r="1004" spans="2:7">
      <c r="B1004" s="325" t="s">
        <v>276</v>
      </c>
      <c r="C1004" s="325" t="s">
        <v>344</v>
      </c>
      <c r="D1004" s="325" t="str">
        <f>CONCATENATE(Table2[[#This Row],[Measure]],Table2[[#This Row],[Variant]])</f>
        <v>BayNewHighbay125</v>
      </c>
      <c r="E1004">
        <v>199</v>
      </c>
      <c r="F1004" t="str">
        <f>CONCATENATE(Table2[[#This Row],[Measure &amp; Variant]],Table2[[#This Row],[Rated Power/Unit]])</f>
        <v>BayNewHighbay125199</v>
      </c>
      <c r="G1004">
        <f>Table2[[#This Row],[Rated Power/Unit]]</f>
        <v>199</v>
      </c>
    </row>
    <row r="1005" spans="2:7">
      <c r="B1005" s="325" t="s">
        <v>276</v>
      </c>
      <c r="C1005" s="325" t="s">
        <v>344</v>
      </c>
      <c r="D1005" s="325" t="str">
        <f>CONCATENATE(Table2[[#This Row],[Measure]],Table2[[#This Row],[Variant]])</f>
        <v>BayNewHighbay125</v>
      </c>
      <c r="E1005">
        <v>200</v>
      </c>
      <c r="F1005" t="str">
        <f>CONCATENATE(Table2[[#This Row],[Measure &amp; Variant]],Table2[[#This Row],[Rated Power/Unit]])</f>
        <v>BayNewHighbay125200</v>
      </c>
      <c r="G1005">
        <f>Table2[[#This Row],[Rated Power/Unit]]</f>
        <v>200</v>
      </c>
    </row>
    <row r="1006" spans="2:7">
      <c r="B1006" s="325" t="s">
        <v>276</v>
      </c>
      <c r="C1006" s="325" t="s">
        <v>344</v>
      </c>
      <c r="D1006" s="325" t="str">
        <f>CONCATENATE(Table2[[#This Row],[Measure]],Table2[[#This Row],[Variant]])</f>
        <v>BayNewHighbay125</v>
      </c>
      <c r="E1006">
        <v>201</v>
      </c>
      <c r="F1006" t="str">
        <f>CONCATENATE(Table2[[#This Row],[Measure &amp; Variant]],Table2[[#This Row],[Rated Power/Unit]])</f>
        <v>BayNewHighbay125201</v>
      </c>
      <c r="G1006">
        <f>Table2[[#This Row],[Rated Power/Unit]]</f>
        <v>201</v>
      </c>
    </row>
    <row r="1007" spans="2:7">
      <c r="B1007" s="325" t="s">
        <v>276</v>
      </c>
      <c r="C1007" s="325" t="s">
        <v>344</v>
      </c>
      <c r="D1007" s="325" t="str">
        <f>CONCATENATE(Table2[[#This Row],[Measure]],Table2[[#This Row],[Variant]])</f>
        <v>BayNewHighbay125</v>
      </c>
      <c r="E1007">
        <v>202</v>
      </c>
      <c r="F1007" t="str">
        <f>CONCATENATE(Table2[[#This Row],[Measure &amp; Variant]],Table2[[#This Row],[Rated Power/Unit]])</f>
        <v>BayNewHighbay125202</v>
      </c>
      <c r="G1007">
        <f>Table2[[#This Row],[Rated Power/Unit]]</f>
        <v>202</v>
      </c>
    </row>
    <row r="1008" spans="2:7">
      <c r="B1008" s="325" t="s">
        <v>276</v>
      </c>
      <c r="C1008" s="325" t="s">
        <v>344</v>
      </c>
      <c r="D1008" s="325" t="str">
        <f>CONCATENATE(Table2[[#This Row],[Measure]],Table2[[#This Row],[Variant]])</f>
        <v>BayNewHighbay125</v>
      </c>
      <c r="E1008">
        <v>203</v>
      </c>
      <c r="F1008" t="str">
        <f>CONCATENATE(Table2[[#This Row],[Measure &amp; Variant]],Table2[[#This Row],[Rated Power/Unit]])</f>
        <v>BayNewHighbay125203</v>
      </c>
      <c r="G1008">
        <f>Table2[[#This Row],[Rated Power/Unit]]</f>
        <v>203</v>
      </c>
    </row>
    <row r="1009" spans="2:7">
      <c r="B1009" s="325" t="s">
        <v>276</v>
      </c>
      <c r="C1009" s="325" t="s">
        <v>344</v>
      </c>
      <c r="D1009" s="325" t="str">
        <f>CONCATENATE(Table2[[#This Row],[Measure]],Table2[[#This Row],[Variant]])</f>
        <v>BayNewHighbay125</v>
      </c>
      <c r="E1009">
        <v>204</v>
      </c>
      <c r="F1009" t="str">
        <f>CONCATENATE(Table2[[#This Row],[Measure &amp; Variant]],Table2[[#This Row],[Rated Power/Unit]])</f>
        <v>BayNewHighbay125204</v>
      </c>
      <c r="G1009">
        <f>Table2[[#This Row],[Rated Power/Unit]]</f>
        <v>204</v>
      </c>
    </row>
    <row r="1010" spans="2:7">
      <c r="B1010" s="325" t="s">
        <v>276</v>
      </c>
      <c r="C1010" s="325" t="s">
        <v>344</v>
      </c>
      <c r="D1010" s="325" t="str">
        <f>CONCATENATE(Table2[[#This Row],[Measure]],Table2[[#This Row],[Variant]])</f>
        <v>BayNewHighbay125</v>
      </c>
      <c r="E1010">
        <v>205</v>
      </c>
      <c r="F1010" t="str">
        <f>CONCATENATE(Table2[[#This Row],[Measure &amp; Variant]],Table2[[#This Row],[Rated Power/Unit]])</f>
        <v>BayNewHighbay125205</v>
      </c>
      <c r="G1010">
        <f>Table2[[#This Row],[Rated Power/Unit]]</f>
        <v>205</v>
      </c>
    </row>
    <row r="1011" spans="2:7">
      <c r="B1011" s="325" t="s">
        <v>276</v>
      </c>
      <c r="C1011" s="325" t="s">
        <v>344</v>
      </c>
      <c r="D1011" s="325" t="str">
        <f>CONCATENATE(Table2[[#This Row],[Measure]],Table2[[#This Row],[Variant]])</f>
        <v>BayNewHighbay125</v>
      </c>
      <c r="E1011">
        <v>206</v>
      </c>
      <c r="F1011" t="str">
        <f>CONCATENATE(Table2[[#This Row],[Measure &amp; Variant]],Table2[[#This Row],[Rated Power/Unit]])</f>
        <v>BayNewHighbay125206</v>
      </c>
      <c r="G1011">
        <f>Table2[[#This Row],[Rated Power/Unit]]</f>
        <v>206</v>
      </c>
    </row>
    <row r="1012" spans="2:7">
      <c r="B1012" s="325" t="s">
        <v>276</v>
      </c>
      <c r="C1012" s="325" t="s">
        <v>344</v>
      </c>
      <c r="D1012" s="325" t="str">
        <f>CONCATENATE(Table2[[#This Row],[Measure]],Table2[[#This Row],[Variant]])</f>
        <v>BayNewHighbay125</v>
      </c>
      <c r="E1012">
        <v>207</v>
      </c>
      <c r="F1012" t="str">
        <f>CONCATENATE(Table2[[#This Row],[Measure &amp; Variant]],Table2[[#This Row],[Rated Power/Unit]])</f>
        <v>BayNewHighbay125207</v>
      </c>
      <c r="G1012">
        <f>Table2[[#This Row],[Rated Power/Unit]]</f>
        <v>207</v>
      </c>
    </row>
    <row r="1013" spans="2:7">
      <c r="B1013" s="325" t="s">
        <v>276</v>
      </c>
      <c r="C1013" s="325" t="s">
        <v>344</v>
      </c>
      <c r="D1013" s="325" t="str">
        <f>CONCATENATE(Table2[[#This Row],[Measure]],Table2[[#This Row],[Variant]])</f>
        <v>BayNewHighbay125</v>
      </c>
      <c r="E1013">
        <v>208</v>
      </c>
      <c r="F1013" t="str">
        <f>CONCATENATE(Table2[[#This Row],[Measure &amp; Variant]],Table2[[#This Row],[Rated Power/Unit]])</f>
        <v>BayNewHighbay125208</v>
      </c>
      <c r="G1013">
        <f>Table2[[#This Row],[Rated Power/Unit]]</f>
        <v>208</v>
      </c>
    </row>
    <row r="1014" spans="2:7">
      <c r="B1014" s="325" t="s">
        <v>276</v>
      </c>
      <c r="C1014" s="325" t="s">
        <v>344</v>
      </c>
      <c r="D1014" s="325" t="str">
        <f>CONCATENATE(Table2[[#This Row],[Measure]],Table2[[#This Row],[Variant]])</f>
        <v>BayNewHighbay125</v>
      </c>
      <c r="E1014">
        <v>209</v>
      </c>
      <c r="F1014" t="str">
        <f>CONCATENATE(Table2[[#This Row],[Measure &amp; Variant]],Table2[[#This Row],[Rated Power/Unit]])</f>
        <v>BayNewHighbay125209</v>
      </c>
      <c r="G1014">
        <f>Table2[[#This Row],[Rated Power/Unit]]</f>
        <v>209</v>
      </c>
    </row>
    <row r="1015" spans="2:7">
      <c r="B1015" s="325" t="s">
        <v>276</v>
      </c>
      <c r="C1015" s="325" t="s">
        <v>344</v>
      </c>
      <c r="D1015" s="325" t="str">
        <f>CONCATENATE(Table2[[#This Row],[Measure]],Table2[[#This Row],[Variant]])</f>
        <v>BayNewHighbay125</v>
      </c>
      <c r="E1015">
        <v>210</v>
      </c>
      <c r="F1015" t="str">
        <f>CONCATENATE(Table2[[#This Row],[Measure &amp; Variant]],Table2[[#This Row],[Rated Power/Unit]])</f>
        <v>BayNewHighbay125210</v>
      </c>
      <c r="G1015">
        <f>Table2[[#This Row],[Rated Power/Unit]]</f>
        <v>210</v>
      </c>
    </row>
    <row r="1016" spans="2:7">
      <c r="B1016" s="325" t="s">
        <v>276</v>
      </c>
      <c r="C1016" s="325" t="s">
        <v>344</v>
      </c>
      <c r="D1016" s="325" t="str">
        <f>CONCATENATE(Table2[[#This Row],[Measure]],Table2[[#This Row],[Variant]])</f>
        <v>BayNewHighbay125</v>
      </c>
      <c r="E1016">
        <v>211</v>
      </c>
      <c r="F1016" t="str">
        <f>CONCATENATE(Table2[[#This Row],[Measure &amp; Variant]],Table2[[#This Row],[Rated Power/Unit]])</f>
        <v>BayNewHighbay125211</v>
      </c>
      <c r="G1016">
        <f>Table2[[#This Row],[Rated Power/Unit]]</f>
        <v>211</v>
      </c>
    </row>
    <row r="1017" spans="2:7">
      <c r="B1017" s="325" t="s">
        <v>276</v>
      </c>
      <c r="C1017" s="325" t="s">
        <v>344</v>
      </c>
      <c r="D1017" s="325" t="str">
        <f>CONCATENATE(Table2[[#This Row],[Measure]],Table2[[#This Row],[Variant]])</f>
        <v>BayNewHighbay125</v>
      </c>
      <c r="E1017">
        <v>212</v>
      </c>
      <c r="F1017" t="str">
        <f>CONCATENATE(Table2[[#This Row],[Measure &amp; Variant]],Table2[[#This Row],[Rated Power/Unit]])</f>
        <v>BayNewHighbay125212</v>
      </c>
      <c r="G1017">
        <f>Table2[[#This Row],[Rated Power/Unit]]</f>
        <v>212</v>
      </c>
    </row>
    <row r="1018" spans="2:7">
      <c r="B1018" s="325" t="s">
        <v>276</v>
      </c>
      <c r="C1018" s="325" t="s">
        <v>344</v>
      </c>
      <c r="D1018" s="325" t="str">
        <f>CONCATENATE(Table2[[#This Row],[Measure]],Table2[[#This Row],[Variant]])</f>
        <v>BayNewHighbay125</v>
      </c>
      <c r="E1018">
        <v>213</v>
      </c>
      <c r="F1018" t="str">
        <f>CONCATENATE(Table2[[#This Row],[Measure &amp; Variant]],Table2[[#This Row],[Rated Power/Unit]])</f>
        <v>BayNewHighbay125213</v>
      </c>
      <c r="G1018">
        <f>Table2[[#This Row],[Rated Power/Unit]]</f>
        <v>213</v>
      </c>
    </row>
    <row r="1019" spans="2:7">
      <c r="B1019" s="325" t="s">
        <v>276</v>
      </c>
      <c r="C1019" s="325" t="s">
        <v>344</v>
      </c>
      <c r="D1019" s="325" t="str">
        <f>CONCATENATE(Table2[[#This Row],[Measure]],Table2[[#This Row],[Variant]])</f>
        <v>BayNewHighbay125</v>
      </c>
      <c r="E1019">
        <v>214</v>
      </c>
      <c r="F1019" t="str">
        <f>CONCATENATE(Table2[[#This Row],[Measure &amp; Variant]],Table2[[#This Row],[Rated Power/Unit]])</f>
        <v>BayNewHighbay125214</v>
      </c>
      <c r="G1019">
        <f>Table2[[#This Row],[Rated Power/Unit]]</f>
        <v>214</v>
      </c>
    </row>
    <row r="1020" spans="2:7">
      <c r="B1020" s="325" t="s">
        <v>276</v>
      </c>
      <c r="C1020" s="325" t="s">
        <v>344</v>
      </c>
      <c r="D1020" s="325" t="str">
        <f>CONCATENATE(Table2[[#This Row],[Measure]],Table2[[#This Row],[Variant]])</f>
        <v>BayNewHighbay125</v>
      </c>
      <c r="E1020">
        <v>215</v>
      </c>
      <c r="F1020" t="str">
        <f>CONCATENATE(Table2[[#This Row],[Measure &amp; Variant]],Table2[[#This Row],[Rated Power/Unit]])</f>
        <v>BayNewHighbay125215</v>
      </c>
      <c r="G1020">
        <f>Table2[[#This Row],[Rated Power/Unit]]</f>
        <v>215</v>
      </c>
    </row>
    <row r="1021" spans="2:7">
      <c r="B1021" s="325" t="s">
        <v>276</v>
      </c>
      <c r="C1021" s="325" t="s">
        <v>344</v>
      </c>
      <c r="D1021" s="325" t="str">
        <f>CONCATENATE(Table2[[#This Row],[Measure]],Table2[[#This Row],[Variant]])</f>
        <v>BayNewHighbay125</v>
      </c>
      <c r="E1021">
        <v>216</v>
      </c>
      <c r="F1021" t="str">
        <f>CONCATENATE(Table2[[#This Row],[Measure &amp; Variant]],Table2[[#This Row],[Rated Power/Unit]])</f>
        <v>BayNewHighbay125216</v>
      </c>
      <c r="G1021">
        <f>Table2[[#This Row],[Rated Power/Unit]]</f>
        <v>216</v>
      </c>
    </row>
    <row r="1022" spans="2:7">
      <c r="B1022" s="325" t="s">
        <v>276</v>
      </c>
      <c r="C1022" s="325" t="s">
        <v>344</v>
      </c>
      <c r="D1022" s="325" t="str">
        <f>CONCATENATE(Table2[[#This Row],[Measure]],Table2[[#This Row],[Variant]])</f>
        <v>BayNewHighbay125</v>
      </c>
      <c r="E1022">
        <v>217</v>
      </c>
      <c r="F1022" t="str">
        <f>CONCATENATE(Table2[[#This Row],[Measure &amp; Variant]],Table2[[#This Row],[Rated Power/Unit]])</f>
        <v>BayNewHighbay125217</v>
      </c>
      <c r="G1022">
        <f>Table2[[#This Row],[Rated Power/Unit]]</f>
        <v>217</v>
      </c>
    </row>
    <row r="1023" spans="2:7">
      <c r="B1023" s="325" t="s">
        <v>276</v>
      </c>
      <c r="C1023" s="325" t="s">
        <v>344</v>
      </c>
      <c r="D1023" s="325" t="str">
        <f>CONCATENATE(Table2[[#This Row],[Measure]],Table2[[#This Row],[Variant]])</f>
        <v>BayNewHighbay125</v>
      </c>
      <c r="E1023">
        <v>218</v>
      </c>
      <c r="F1023" t="str">
        <f>CONCATENATE(Table2[[#This Row],[Measure &amp; Variant]],Table2[[#This Row],[Rated Power/Unit]])</f>
        <v>BayNewHighbay125218</v>
      </c>
      <c r="G1023">
        <f>Table2[[#This Row],[Rated Power/Unit]]</f>
        <v>218</v>
      </c>
    </row>
    <row r="1024" spans="2:7">
      <c r="B1024" s="325" t="s">
        <v>276</v>
      </c>
      <c r="C1024" s="325" t="s">
        <v>344</v>
      </c>
      <c r="D1024" s="325" t="str">
        <f>CONCATENATE(Table2[[#This Row],[Measure]],Table2[[#This Row],[Variant]])</f>
        <v>BayNewHighbay125</v>
      </c>
      <c r="E1024">
        <v>219</v>
      </c>
      <c r="F1024" t="str">
        <f>CONCATENATE(Table2[[#This Row],[Measure &amp; Variant]],Table2[[#This Row],[Rated Power/Unit]])</f>
        <v>BayNewHighbay125219</v>
      </c>
      <c r="G1024">
        <f>Table2[[#This Row],[Rated Power/Unit]]</f>
        <v>219</v>
      </c>
    </row>
    <row r="1025" spans="2:7">
      <c r="B1025" s="325" t="s">
        <v>276</v>
      </c>
      <c r="C1025" s="325" t="s">
        <v>344</v>
      </c>
      <c r="D1025" s="325" t="str">
        <f>CONCATENATE(Table2[[#This Row],[Measure]],Table2[[#This Row],[Variant]])</f>
        <v>BayNewHighbay125</v>
      </c>
      <c r="E1025">
        <v>220</v>
      </c>
      <c r="F1025" t="str">
        <f>CONCATENATE(Table2[[#This Row],[Measure &amp; Variant]],Table2[[#This Row],[Rated Power/Unit]])</f>
        <v>BayNewHighbay125220</v>
      </c>
      <c r="G1025">
        <f>Table2[[#This Row],[Rated Power/Unit]]</f>
        <v>220</v>
      </c>
    </row>
    <row r="1026" spans="2:7">
      <c r="B1026" s="325" t="s">
        <v>276</v>
      </c>
      <c r="C1026" s="325" t="s">
        <v>344</v>
      </c>
      <c r="D1026" s="325" t="str">
        <f>CONCATENATE(Table2[[#This Row],[Measure]],Table2[[#This Row],[Variant]])</f>
        <v>BayNewHighbay125</v>
      </c>
      <c r="E1026">
        <v>221</v>
      </c>
      <c r="F1026" t="str">
        <f>CONCATENATE(Table2[[#This Row],[Measure &amp; Variant]],Table2[[#This Row],[Rated Power/Unit]])</f>
        <v>BayNewHighbay125221</v>
      </c>
      <c r="G1026">
        <f>Table2[[#This Row],[Rated Power/Unit]]</f>
        <v>221</v>
      </c>
    </row>
    <row r="1027" spans="2:7">
      <c r="B1027" s="325" t="s">
        <v>276</v>
      </c>
      <c r="C1027" s="325" t="s">
        <v>344</v>
      </c>
      <c r="D1027" s="325" t="str">
        <f>CONCATENATE(Table2[[#This Row],[Measure]],Table2[[#This Row],[Variant]])</f>
        <v>BayNewHighbay125</v>
      </c>
      <c r="E1027">
        <v>222</v>
      </c>
      <c r="F1027" t="str">
        <f>CONCATENATE(Table2[[#This Row],[Measure &amp; Variant]],Table2[[#This Row],[Rated Power/Unit]])</f>
        <v>BayNewHighbay125222</v>
      </c>
      <c r="G1027">
        <f>Table2[[#This Row],[Rated Power/Unit]]</f>
        <v>222</v>
      </c>
    </row>
    <row r="1028" spans="2:7">
      <c r="B1028" s="325" t="s">
        <v>276</v>
      </c>
      <c r="C1028" s="325" t="s">
        <v>344</v>
      </c>
      <c r="D1028" s="325" t="str">
        <f>CONCATENATE(Table2[[#This Row],[Measure]],Table2[[#This Row],[Variant]])</f>
        <v>BayNewHighbay125</v>
      </c>
      <c r="E1028">
        <v>223</v>
      </c>
      <c r="F1028" t="str">
        <f>CONCATENATE(Table2[[#This Row],[Measure &amp; Variant]],Table2[[#This Row],[Rated Power/Unit]])</f>
        <v>BayNewHighbay125223</v>
      </c>
      <c r="G1028">
        <f>Table2[[#This Row],[Rated Power/Unit]]</f>
        <v>223</v>
      </c>
    </row>
    <row r="1029" spans="2:7">
      <c r="B1029" s="325" t="s">
        <v>276</v>
      </c>
      <c r="C1029" s="325" t="s">
        <v>344</v>
      </c>
      <c r="D1029" s="325" t="str">
        <f>CONCATENATE(Table2[[#This Row],[Measure]],Table2[[#This Row],[Variant]])</f>
        <v>BayNewHighbay125</v>
      </c>
      <c r="E1029">
        <v>224</v>
      </c>
      <c r="F1029" t="str">
        <f>CONCATENATE(Table2[[#This Row],[Measure &amp; Variant]],Table2[[#This Row],[Rated Power/Unit]])</f>
        <v>BayNewHighbay125224</v>
      </c>
      <c r="G1029">
        <f>Table2[[#This Row],[Rated Power/Unit]]</f>
        <v>224</v>
      </c>
    </row>
    <row r="1030" spans="2:7">
      <c r="B1030" s="325" t="s">
        <v>276</v>
      </c>
      <c r="C1030" s="325" t="s">
        <v>344</v>
      </c>
      <c r="D1030" s="325" t="str">
        <f>CONCATENATE(Table2[[#This Row],[Measure]],Table2[[#This Row],[Variant]])</f>
        <v>BayNewHighbay125</v>
      </c>
      <c r="E1030">
        <v>225</v>
      </c>
      <c r="F1030" t="str">
        <f>CONCATENATE(Table2[[#This Row],[Measure &amp; Variant]],Table2[[#This Row],[Rated Power/Unit]])</f>
        <v>BayNewHighbay125225</v>
      </c>
      <c r="G1030">
        <f>Table2[[#This Row],[Rated Power/Unit]]</f>
        <v>225</v>
      </c>
    </row>
    <row r="1031" spans="2:7">
      <c r="B1031" s="325" t="s">
        <v>276</v>
      </c>
      <c r="C1031" s="325" t="s">
        <v>344</v>
      </c>
      <c r="D1031" s="325" t="str">
        <f>CONCATENATE(Table2[[#This Row],[Measure]],Table2[[#This Row],[Variant]])</f>
        <v>BayNewHighbay125</v>
      </c>
      <c r="E1031">
        <v>226</v>
      </c>
      <c r="F1031" t="str">
        <f>CONCATENATE(Table2[[#This Row],[Measure &amp; Variant]],Table2[[#This Row],[Rated Power/Unit]])</f>
        <v>BayNewHighbay125226</v>
      </c>
      <c r="G1031">
        <f>Table2[[#This Row],[Rated Power/Unit]]</f>
        <v>226</v>
      </c>
    </row>
    <row r="1032" spans="2:7">
      <c r="B1032" s="325" t="s">
        <v>276</v>
      </c>
      <c r="C1032" s="325" t="s">
        <v>344</v>
      </c>
      <c r="D1032" s="325" t="str">
        <f>CONCATENATE(Table2[[#This Row],[Measure]],Table2[[#This Row],[Variant]])</f>
        <v>BayNewHighbay125</v>
      </c>
      <c r="E1032">
        <v>227</v>
      </c>
      <c r="F1032" t="str">
        <f>CONCATENATE(Table2[[#This Row],[Measure &amp; Variant]],Table2[[#This Row],[Rated Power/Unit]])</f>
        <v>BayNewHighbay125227</v>
      </c>
      <c r="G1032">
        <f>Table2[[#This Row],[Rated Power/Unit]]</f>
        <v>227</v>
      </c>
    </row>
    <row r="1033" spans="2:7">
      <c r="B1033" s="325" t="s">
        <v>276</v>
      </c>
      <c r="C1033" s="325" t="s">
        <v>344</v>
      </c>
      <c r="D1033" s="325" t="str">
        <f>CONCATENATE(Table2[[#This Row],[Measure]],Table2[[#This Row],[Variant]])</f>
        <v>BayNewHighbay125</v>
      </c>
      <c r="E1033">
        <v>228</v>
      </c>
      <c r="F1033" t="str">
        <f>CONCATENATE(Table2[[#This Row],[Measure &amp; Variant]],Table2[[#This Row],[Rated Power/Unit]])</f>
        <v>BayNewHighbay125228</v>
      </c>
      <c r="G1033">
        <f>Table2[[#This Row],[Rated Power/Unit]]</f>
        <v>228</v>
      </c>
    </row>
    <row r="1034" spans="2:7">
      <c r="B1034" s="325" t="s">
        <v>276</v>
      </c>
      <c r="C1034" s="325" t="s">
        <v>344</v>
      </c>
      <c r="D1034" s="325" t="str">
        <f>CONCATENATE(Table2[[#This Row],[Measure]],Table2[[#This Row],[Variant]])</f>
        <v>BayNewHighbay125</v>
      </c>
      <c r="E1034">
        <v>229</v>
      </c>
      <c r="F1034" t="str">
        <f>CONCATENATE(Table2[[#This Row],[Measure &amp; Variant]],Table2[[#This Row],[Rated Power/Unit]])</f>
        <v>BayNewHighbay125229</v>
      </c>
      <c r="G1034">
        <f>Table2[[#This Row],[Rated Power/Unit]]</f>
        <v>229</v>
      </c>
    </row>
    <row r="1035" spans="2:7">
      <c r="B1035" s="325" t="s">
        <v>276</v>
      </c>
      <c r="C1035" s="325" t="s">
        <v>344</v>
      </c>
      <c r="D1035" s="325" t="str">
        <f>CONCATENATE(Table2[[#This Row],[Measure]],Table2[[#This Row],[Variant]])</f>
        <v>BayNewHighbay125</v>
      </c>
      <c r="E1035">
        <v>230</v>
      </c>
      <c r="F1035" t="str">
        <f>CONCATENATE(Table2[[#This Row],[Measure &amp; Variant]],Table2[[#This Row],[Rated Power/Unit]])</f>
        <v>BayNewHighbay125230</v>
      </c>
      <c r="G1035">
        <f>Table2[[#This Row],[Rated Power/Unit]]</f>
        <v>230</v>
      </c>
    </row>
    <row r="1036" spans="2:7">
      <c r="B1036" s="325" t="s">
        <v>276</v>
      </c>
      <c r="C1036" s="325" t="s">
        <v>344</v>
      </c>
      <c r="D1036" s="325" t="str">
        <f>CONCATENATE(Table2[[#This Row],[Measure]],Table2[[#This Row],[Variant]])</f>
        <v>BayNewHighbay125</v>
      </c>
      <c r="E1036">
        <v>231</v>
      </c>
      <c r="F1036" t="str">
        <f>CONCATENATE(Table2[[#This Row],[Measure &amp; Variant]],Table2[[#This Row],[Rated Power/Unit]])</f>
        <v>BayNewHighbay125231</v>
      </c>
      <c r="G1036">
        <f>Table2[[#This Row],[Rated Power/Unit]]</f>
        <v>231</v>
      </c>
    </row>
    <row r="1037" spans="2:7">
      <c r="B1037" s="325" t="s">
        <v>276</v>
      </c>
      <c r="C1037" s="325" t="s">
        <v>344</v>
      </c>
      <c r="D1037" s="325" t="str">
        <f>CONCATENATE(Table2[[#This Row],[Measure]],Table2[[#This Row],[Variant]])</f>
        <v>BayNewHighbay125</v>
      </c>
      <c r="E1037">
        <v>232</v>
      </c>
      <c r="F1037" t="str">
        <f>CONCATENATE(Table2[[#This Row],[Measure &amp; Variant]],Table2[[#This Row],[Rated Power/Unit]])</f>
        <v>BayNewHighbay125232</v>
      </c>
      <c r="G1037">
        <f>Table2[[#This Row],[Rated Power/Unit]]</f>
        <v>232</v>
      </c>
    </row>
    <row r="1038" spans="2:7">
      <c r="B1038" s="325" t="s">
        <v>276</v>
      </c>
      <c r="C1038" s="325" t="s">
        <v>344</v>
      </c>
      <c r="D1038" s="325" t="str">
        <f>CONCATENATE(Table2[[#This Row],[Measure]],Table2[[#This Row],[Variant]])</f>
        <v>BayNewHighbay125</v>
      </c>
      <c r="E1038">
        <v>233</v>
      </c>
      <c r="F1038" t="str">
        <f>CONCATENATE(Table2[[#This Row],[Measure &amp; Variant]],Table2[[#This Row],[Rated Power/Unit]])</f>
        <v>BayNewHighbay125233</v>
      </c>
      <c r="G1038">
        <f>Table2[[#This Row],[Rated Power/Unit]]</f>
        <v>233</v>
      </c>
    </row>
    <row r="1039" spans="2:7">
      <c r="B1039" s="325" t="s">
        <v>276</v>
      </c>
      <c r="C1039" s="325" t="s">
        <v>344</v>
      </c>
      <c r="D1039" s="325" t="str">
        <f>CONCATENATE(Table2[[#This Row],[Measure]],Table2[[#This Row],[Variant]])</f>
        <v>BayNewHighbay125</v>
      </c>
      <c r="E1039">
        <v>234</v>
      </c>
      <c r="F1039" t="str">
        <f>CONCATENATE(Table2[[#This Row],[Measure &amp; Variant]],Table2[[#This Row],[Rated Power/Unit]])</f>
        <v>BayNewHighbay125234</v>
      </c>
      <c r="G1039">
        <f>Table2[[#This Row],[Rated Power/Unit]]</f>
        <v>234</v>
      </c>
    </row>
    <row r="1040" spans="2:7">
      <c r="B1040" s="325" t="s">
        <v>276</v>
      </c>
      <c r="C1040" s="325" t="s">
        <v>344</v>
      </c>
      <c r="D1040" s="325" t="str">
        <f>CONCATENATE(Table2[[#This Row],[Measure]],Table2[[#This Row],[Variant]])</f>
        <v>BayNewHighbay125</v>
      </c>
      <c r="E1040">
        <v>235</v>
      </c>
      <c r="F1040" t="str">
        <f>CONCATENATE(Table2[[#This Row],[Measure &amp; Variant]],Table2[[#This Row],[Rated Power/Unit]])</f>
        <v>BayNewHighbay125235</v>
      </c>
      <c r="G1040">
        <f>Table2[[#This Row],[Rated Power/Unit]]</f>
        <v>235</v>
      </c>
    </row>
    <row r="1041" spans="2:7">
      <c r="B1041" s="325" t="s">
        <v>276</v>
      </c>
      <c r="C1041" s="325" t="s">
        <v>344</v>
      </c>
      <c r="D1041" s="325" t="str">
        <f>CONCATENATE(Table2[[#This Row],[Measure]],Table2[[#This Row],[Variant]])</f>
        <v>BayNewHighbay125</v>
      </c>
      <c r="E1041">
        <v>236</v>
      </c>
      <c r="F1041" t="str">
        <f>CONCATENATE(Table2[[#This Row],[Measure &amp; Variant]],Table2[[#This Row],[Rated Power/Unit]])</f>
        <v>BayNewHighbay125236</v>
      </c>
      <c r="G1041">
        <f>Table2[[#This Row],[Rated Power/Unit]]</f>
        <v>236</v>
      </c>
    </row>
    <row r="1042" spans="2:7">
      <c r="B1042" s="325" t="s">
        <v>276</v>
      </c>
      <c r="C1042" s="325" t="s">
        <v>344</v>
      </c>
      <c r="D1042" s="325" t="str">
        <f>CONCATENATE(Table2[[#This Row],[Measure]],Table2[[#This Row],[Variant]])</f>
        <v>BayNewHighbay125</v>
      </c>
      <c r="E1042">
        <v>237</v>
      </c>
      <c r="F1042" t="str">
        <f>CONCATENATE(Table2[[#This Row],[Measure &amp; Variant]],Table2[[#This Row],[Rated Power/Unit]])</f>
        <v>BayNewHighbay125237</v>
      </c>
      <c r="G1042">
        <f>Table2[[#This Row],[Rated Power/Unit]]</f>
        <v>237</v>
      </c>
    </row>
    <row r="1043" spans="2:7">
      <c r="B1043" s="325" t="s">
        <v>276</v>
      </c>
      <c r="C1043" s="325" t="s">
        <v>344</v>
      </c>
      <c r="D1043" s="325" t="str">
        <f>CONCATENATE(Table2[[#This Row],[Measure]],Table2[[#This Row],[Variant]])</f>
        <v>BayNewHighbay125</v>
      </c>
      <c r="E1043">
        <v>238</v>
      </c>
      <c r="F1043" t="str">
        <f>CONCATENATE(Table2[[#This Row],[Measure &amp; Variant]],Table2[[#This Row],[Rated Power/Unit]])</f>
        <v>BayNewHighbay125238</v>
      </c>
      <c r="G1043">
        <f>Table2[[#This Row],[Rated Power/Unit]]</f>
        <v>238</v>
      </c>
    </row>
    <row r="1044" spans="2:7">
      <c r="B1044" s="325" t="s">
        <v>276</v>
      </c>
      <c r="C1044" s="325" t="s">
        <v>344</v>
      </c>
      <c r="D1044" s="325" t="str">
        <f>CONCATENATE(Table2[[#This Row],[Measure]],Table2[[#This Row],[Variant]])</f>
        <v>BayNewHighbay125</v>
      </c>
      <c r="E1044">
        <v>239</v>
      </c>
      <c r="F1044" t="str">
        <f>CONCATENATE(Table2[[#This Row],[Measure &amp; Variant]],Table2[[#This Row],[Rated Power/Unit]])</f>
        <v>BayNewHighbay125239</v>
      </c>
      <c r="G1044">
        <f>Table2[[#This Row],[Rated Power/Unit]]</f>
        <v>239</v>
      </c>
    </row>
    <row r="1045" spans="2:7">
      <c r="B1045" s="325" t="s">
        <v>276</v>
      </c>
      <c r="C1045" s="325" t="s">
        <v>344</v>
      </c>
      <c r="D1045" s="325" t="str">
        <f>CONCATENATE(Table2[[#This Row],[Measure]],Table2[[#This Row],[Variant]])</f>
        <v>BayNewHighbay125</v>
      </c>
      <c r="E1045">
        <v>240</v>
      </c>
      <c r="F1045" t="str">
        <f>CONCATENATE(Table2[[#This Row],[Measure &amp; Variant]],Table2[[#This Row],[Rated Power/Unit]])</f>
        <v>BayNewHighbay125240</v>
      </c>
      <c r="G1045">
        <f>Table2[[#This Row],[Rated Power/Unit]]</f>
        <v>240</v>
      </c>
    </row>
    <row r="1046" spans="2:7">
      <c r="B1046" s="325" t="s">
        <v>276</v>
      </c>
      <c r="C1046" s="325" t="s">
        <v>344</v>
      </c>
      <c r="D1046" s="325" t="str">
        <f>CONCATENATE(Table2[[#This Row],[Measure]],Table2[[#This Row],[Variant]])</f>
        <v>BayNewHighbay125</v>
      </c>
      <c r="E1046">
        <v>241</v>
      </c>
      <c r="F1046" t="str">
        <f>CONCATENATE(Table2[[#This Row],[Measure &amp; Variant]],Table2[[#This Row],[Rated Power/Unit]])</f>
        <v>BayNewHighbay125241</v>
      </c>
      <c r="G1046">
        <f>Table2[[#This Row],[Rated Power/Unit]]</f>
        <v>241</v>
      </c>
    </row>
    <row r="1047" spans="2:7">
      <c r="B1047" s="325" t="s">
        <v>276</v>
      </c>
      <c r="C1047" s="325" t="s">
        <v>344</v>
      </c>
      <c r="D1047" s="325" t="str">
        <f>CONCATENATE(Table2[[#This Row],[Measure]],Table2[[#This Row],[Variant]])</f>
        <v>BayNewHighbay125</v>
      </c>
      <c r="E1047">
        <v>242</v>
      </c>
      <c r="F1047" t="str">
        <f>CONCATENATE(Table2[[#This Row],[Measure &amp; Variant]],Table2[[#This Row],[Rated Power/Unit]])</f>
        <v>BayNewHighbay125242</v>
      </c>
      <c r="G1047">
        <f>Table2[[#This Row],[Rated Power/Unit]]</f>
        <v>242</v>
      </c>
    </row>
    <row r="1048" spans="2:7">
      <c r="B1048" s="325" t="s">
        <v>276</v>
      </c>
      <c r="C1048" s="325" t="s">
        <v>344</v>
      </c>
      <c r="D1048" s="325" t="str">
        <f>CONCATENATE(Table2[[#This Row],[Measure]],Table2[[#This Row],[Variant]])</f>
        <v>BayNewHighbay125</v>
      </c>
      <c r="E1048">
        <v>243</v>
      </c>
      <c r="F1048" t="str">
        <f>CONCATENATE(Table2[[#This Row],[Measure &amp; Variant]],Table2[[#This Row],[Rated Power/Unit]])</f>
        <v>BayNewHighbay125243</v>
      </c>
      <c r="G1048">
        <f>Table2[[#This Row],[Rated Power/Unit]]</f>
        <v>243</v>
      </c>
    </row>
    <row r="1049" spans="2:7">
      <c r="B1049" s="325" t="s">
        <v>276</v>
      </c>
      <c r="C1049" s="325" t="s">
        <v>344</v>
      </c>
      <c r="D1049" s="325" t="str">
        <f>CONCATENATE(Table2[[#This Row],[Measure]],Table2[[#This Row],[Variant]])</f>
        <v>BayNewHighbay125</v>
      </c>
      <c r="E1049">
        <v>244</v>
      </c>
      <c r="F1049" t="str">
        <f>CONCATENATE(Table2[[#This Row],[Measure &amp; Variant]],Table2[[#This Row],[Rated Power/Unit]])</f>
        <v>BayNewHighbay125244</v>
      </c>
      <c r="G1049">
        <f>Table2[[#This Row],[Rated Power/Unit]]</f>
        <v>244</v>
      </c>
    </row>
    <row r="1050" spans="2:7">
      <c r="B1050" s="325" t="s">
        <v>276</v>
      </c>
      <c r="C1050" s="325" t="s">
        <v>344</v>
      </c>
      <c r="D1050" s="325" t="str">
        <f>CONCATENATE(Table2[[#This Row],[Measure]],Table2[[#This Row],[Variant]])</f>
        <v>BayNewHighbay125</v>
      </c>
      <c r="E1050">
        <v>245</v>
      </c>
      <c r="F1050" t="str">
        <f>CONCATENATE(Table2[[#This Row],[Measure &amp; Variant]],Table2[[#This Row],[Rated Power/Unit]])</f>
        <v>BayNewHighbay125245</v>
      </c>
      <c r="G1050">
        <f>Table2[[#This Row],[Rated Power/Unit]]</f>
        <v>245</v>
      </c>
    </row>
    <row r="1051" spans="2:7">
      <c r="B1051" s="325" t="s">
        <v>276</v>
      </c>
      <c r="C1051" s="325" t="s">
        <v>344</v>
      </c>
      <c r="D1051" s="325" t="str">
        <f>CONCATENATE(Table2[[#This Row],[Measure]],Table2[[#This Row],[Variant]])</f>
        <v>BayNewHighbay125</v>
      </c>
      <c r="E1051">
        <v>246</v>
      </c>
      <c r="F1051" t="str">
        <f>CONCATENATE(Table2[[#This Row],[Measure &amp; Variant]],Table2[[#This Row],[Rated Power/Unit]])</f>
        <v>BayNewHighbay125246</v>
      </c>
      <c r="G1051">
        <f>Table2[[#This Row],[Rated Power/Unit]]</f>
        <v>246</v>
      </c>
    </row>
    <row r="1052" spans="2:7">
      <c r="B1052" s="325" t="s">
        <v>276</v>
      </c>
      <c r="C1052" s="325" t="s">
        <v>344</v>
      </c>
      <c r="D1052" s="325" t="str">
        <f>CONCATENATE(Table2[[#This Row],[Measure]],Table2[[#This Row],[Variant]])</f>
        <v>BayNewHighbay125</v>
      </c>
      <c r="E1052">
        <v>247</v>
      </c>
      <c r="F1052" t="str">
        <f>CONCATENATE(Table2[[#This Row],[Measure &amp; Variant]],Table2[[#This Row],[Rated Power/Unit]])</f>
        <v>BayNewHighbay125247</v>
      </c>
      <c r="G1052">
        <f>Table2[[#This Row],[Rated Power/Unit]]</f>
        <v>247</v>
      </c>
    </row>
    <row r="1053" spans="2:7">
      <c r="B1053" s="325" t="s">
        <v>276</v>
      </c>
      <c r="C1053" s="325" t="s">
        <v>344</v>
      </c>
      <c r="D1053" s="325" t="str">
        <f>CONCATENATE(Table2[[#This Row],[Measure]],Table2[[#This Row],[Variant]])</f>
        <v>BayNewHighbay125</v>
      </c>
      <c r="E1053">
        <v>248</v>
      </c>
      <c r="F1053" t="str">
        <f>CONCATENATE(Table2[[#This Row],[Measure &amp; Variant]],Table2[[#This Row],[Rated Power/Unit]])</f>
        <v>BayNewHighbay125248</v>
      </c>
      <c r="G1053">
        <f>Table2[[#This Row],[Rated Power/Unit]]</f>
        <v>248</v>
      </c>
    </row>
    <row r="1054" spans="2:7">
      <c r="B1054" s="325" t="s">
        <v>276</v>
      </c>
      <c r="C1054" s="325" t="s">
        <v>344</v>
      </c>
      <c r="D1054" s="325" t="str">
        <f>CONCATENATE(Table2[[#This Row],[Measure]],Table2[[#This Row],[Variant]])</f>
        <v>BayNewHighbay125</v>
      </c>
      <c r="E1054">
        <v>249</v>
      </c>
      <c r="F1054" t="str">
        <f>CONCATENATE(Table2[[#This Row],[Measure &amp; Variant]],Table2[[#This Row],[Rated Power/Unit]])</f>
        <v>BayNewHighbay125249</v>
      </c>
      <c r="G1054">
        <f>Table2[[#This Row],[Rated Power/Unit]]</f>
        <v>249</v>
      </c>
    </row>
    <row r="1055" spans="2:7">
      <c r="B1055" s="325" t="s">
        <v>276</v>
      </c>
      <c r="C1055" s="325" t="s">
        <v>344</v>
      </c>
      <c r="D1055" s="325" t="str">
        <f>CONCATENATE(Table2[[#This Row],[Measure]],Table2[[#This Row],[Variant]])</f>
        <v>BayNewHighbay125</v>
      </c>
      <c r="E1055">
        <v>250</v>
      </c>
      <c r="F1055" t="str">
        <f>CONCATENATE(Table2[[#This Row],[Measure &amp; Variant]],Table2[[#This Row],[Rated Power/Unit]])</f>
        <v>BayNewHighbay125250</v>
      </c>
      <c r="G1055">
        <f>Table2[[#This Row],[Rated Power/Unit]]</f>
        <v>250</v>
      </c>
    </row>
    <row r="1056" spans="2:7">
      <c r="B1056" s="325" t="s">
        <v>276</v>
      </c>
      <c r="C1056" s="325" t="s">
        <v>344</v>
      </c>
      <c r="D1056" s="325" t="str">
        <f>CONCATENATE(Table2[[#This Row],[Measure]],Table2[[#This Row],[Variant]])</f>
        <v>BayNewHighbay125</v>
      </c>
      <c r="E1056">
        <v>251</v>
      </c>
      <c r="F1056" t="str">
        <f>CONCATENATE(Table2[[#This Row],[Measure &amp; Variant]],Table2[[#This Row],[Rated Power/Unit]])</f>
        <v>BayNewHighbay125251</v>
      </c>
      <c r="G1056">
        <f>Table2[[#This Row],[Rated Power/Unit]]</f>
        <v>251</v>
      </c>
    </row>
    <row r="1057" spans="2:7">
      <c r="B1057" s="325" t="s">
        <v>276</v>
      </c>
      <c r="C1057" s="325" t="s">
        <v>344</v>
      </c>
      <c r="D1057" s="325" t="str">
        <f>CONCATENATE(Table2[[#This Row],[Measure]],Table2[[#This Row],[Variant]])</f>
        <v>BayNewHighbay125</v>
      </c>
      <c r="E1057">
        <v>252</v>
      </c>
      <c r="F1057" t="str">
        <f>CONCATENATE(Table2[[#This Row],[Measure &amp; Variant]],Table2[[#This Row],[Rated Power/Unit]])</f>
        <v>BayNewHighbay125252</v>
      </c>
      <c r="G1057">
        <f>Table2[[#This Row],[Rated Power/Unit]]</f>
        <v>252</v>
      </c>
    </row>
    <row r="1058" spans="2:7">
      <c r="B1058" s="325" t="s">
        <v>276</v>
      </c>
      <c r="C1058" s="325" t="s">
        <v>344</v>
      </c>
      <c r="D1058" s="325" t="str">
        <f>CONCATENATE(Table2[[#This Row],[Measure]],Table2[[#This Row],[Variant]])</f>
        <v>BayNewHighbay125</v>
      </c>
      <c r="E1058">
        <v>253</v>
      </c>
      <c r="F1058" t="str">
        <f>CONCATENATE(Table2[[#This Row],[Measure &amp; Variant]],Table2[[#This Row],[Rated Power/Unit]])</f>
        <v>BayNewHighbay125253</v>
      </c>
      <c r="G1058">
        <f>Table2[[#This Row],[Rated Power/Unit]]</f>
        <v>253</v>
      </c>
    </row>
    <row r="1059" spans="2:7">
      <c r="B1059" s="325" t="s">
        <v>276</v>
      </c>
      <c r="C1059" s="325" t="s">
        <v>344</v>
      </c>
      <c r="D1059" s="325" t="str">
        <f>CONCATENATE(Table2[[#This Row],[Measure]],Table2[[#This Row],[Variant]])</f>
        <v>BayNewHighbay125</v>
      </c>
      <c r="E1059">
        <v>254</v>
      </c>
      <c r="F1059" t="str">
        <f>CONCATENATE(Table2[[#This Row],[Measure &amp; Variant]],Table2[[#This Row],[Rated Power/Unit]])</f>
        <v>BayNewHighbay125254</v>
      </c>
      <c r="G1059">
        <f>Table2[[#This Row],[Rated Power/Unit]]</f>
        <v>254</v>
      </c>
    </row>
    <row r="1060" spans="2:7">
      <c r="B1060" s="325" t="s">
        <v>276</v>
      </c>
      <c r="C1060" s="325" t="s">
        <v>344</v>
      </c>
      <c r="D1060" s="325" t="str">
        <f>CONCATENATE(Table2[[#This Row],[Measure]],Table2[[#This Row],[Variant]])</f>
        <v>BayNewHighbay125</v>
      </c>
      <c r="E1060">
        <v>255</v>
      </c>
      <c r="F1060" t="str">
        <f>CONCATENATE(Table2[[#This Row],[Measure &amp; Variant]],Table2[[#This Row],[Rated Power/Unit]])</f>
        <v>BayNewHighbay125255</v>
      </c>
      <c r="G1060">
        <f>Table2[[#This Row],[Rated Power/Unit]]</f>
        <v>255</v>
      </c>
    </row>
    <row r="1061" spans="2:7">
      <c r="B1061" s="325" t="s">
        <v>276</v>
      </c>
      <c r="C1061" s="325" t="s">
        <v>344</v>
      </c>
      <c r="D1061" s="325" t="str">
        <f>CONCATENATE(Table2[[#This Row],[Measure]],Table2[[#This Row],[Variant]])</f>
        <v>BayNewHighbay125</v>
      </c>
      <c r="E1061">
        <v>256</v>
      </c>
      <c r="F1061" t="str">
        <f>CONCATENATE(Table2[[#This Row],[Measure &amp; Variant]],Table2[[#This Row],[Rated Power/Unit]])</f>
        <v>BayNewHighbay125256</v>
      </c>
      <c r="G1061">
        <f>Table2[[#This Row],[Rated Power/Unit]]</f>
        <v>256</v>
      </c>
    </row>
    <row r="1062" spans="2:7">
      <c r="B1062" s="325" t="s">
        <v>276</v>
      </c>
      <c r="C1062" s="325" t="s">
        <v>344</v>
      </c>
      <c r="D1062" s="325" t="str">
        <f>CONCATENATE(Table2[[#This Row],[Measure]],Table2[[#This Row],[Variant]])</f>
        <v>BayNewHighbay125</v>
      </c>
      <c r="E1062">
        <v>257</v>
      </c>
      <c r="F1062" t="str">
        <f>CONCATENATE(Table2[[#This Row],[Measure &amp; Variant]],Table2[[#This Row],[Rated Power/Unit]])</f>
        <v>BayNewHighbay125257</v>
      </c>
      <c r="G1062">
        <f>Table2[[#This Row],[Rated Power/Unit]]</f>
        <v>257</v>
      </c>
    </row>
    <row r="1063" spans="2:7">
      <c r="B1063" s="325" t="s">
        <v>276</v>
      </c>
      <c r="C1063" s="325" t="s">
        <v>344</v>
      </c>
      <c r="D1063" s="325" t="str">
        <f>CONCATENATE(Table2[[#This Row],[Measure]],Table2[[#This Row],[Variant]])</f>
        <v>BayNewHighbay125</v>
      </c>
      <c r="E1063">
        <v>258</v>
      </c>
      <c r="F1063" t="str">
        <f>CONCATENATE(Table2[[#This Row],[Measure &amp; Variant]],Table2[[#This Row],[Rated Power/Unit]])</f>
        <v>BayNewHighbay125258</v>
      </c>
      <c r="G1063">
        <f>Table2[[#This Row],[Rated Power/Unit]]</f>
        <v>258</v>
      </c>
    </row>
    <row r="1064" spans="2:7">
      <c r="B1064" s="325" t="s">
        <v>276</v>
      </c>
      <c r="C1064" s="325" t="s">
        <v>344</v>
      </c>
      <c r="D1064" s="325" t="str">
        <f>CONCATENATE(Table2[[#This Row],[Measure]],Table2[[#This Row],[Variant]])</f>
        <v>BayNewHighbay125</v>
      </c>
      <c r="E1064">
        <v>259</v>
      </c>
      <c r="F1064" t="str">
        <f>CONCATENATE(Table2[[#This Row],[Measure &amp; Variant]],Table2[[#This Row],[Rated Power/Unit]])</f>
        <v>BayNewHighbay125259</v>
      </c>
      <c r="G1064">
        <f>Table2[[#This Row],[Rated Power/Unit]]</f>
        <v>259</v>
      </c>
    </row>
    <row r="1065" spans="2:7">
      <c r="B1065" s="325" t="s">
        <v>276</v>
      </c>
      <c r="C1065" s="325" t="s">
        <v>344</v>
      </c>
      <c r="D1065" s="325" t="str">
        <f>CONCATENATE(Table2[[#This Row],[Measure]],Table2[[#This Row],[Variant]])</f>
        <v>BayNewHighbay125</v>
      </c>
      <c r="E1065">
        <v>260</v>
      </c>
      <c r="F1065" t="str">
        <f>CONCATENATE(Table2[[#This Row],[Measure &amp; Variant]],Table2[[#This Row],[Rated Power/Unit]])</f>
        <v>BayNewHighbay125260</v>
      </c>
      <c r="G1065">
        <f>Table2[[#This Row],[Rated Power/Unit]]</f>
        <v>260</v>
      </c>
    </row>
    <row r="1066" spans="2:7">
      <c r="B1066" s="325" t="s">
        <v>276</v>
      </c>
      <c r="C1066" s="325" t="s">
        <v>344</v>
      </c>
      <c r="D1066" s="325" t="str">
        <f>CONCATENATE(Table2[[#This Row],[Measure]],Table2[[#This Row],[Variant]])</f>
        <v>BayNewHighbay125</v>
      </c>
      <c r="E1066">
        <v>261</v>
      </c>
      <c r="F1066" t="str">
        <f>CONCATENATE(Table2[[#This Row],[Measure &amp; Variant]],Table2[[#This Row],[Rated Power/Unit]])</f>
        <v>BayNewHighbay125261</v>
      </c>
      <c r="G1066">
        <f>Table2[[#This Row],[Rated Power/Unit]]</f>
        <v>261</v>
      </c>
    </row>
    <row r="1067" spans="2:7">
      <c r="B1067" s="325" t="s">
        <v>276</v>
      </c>
      <c r="C1067" s="325" t="s">
        <v>344</v>
      </c>
      <c r="D1067" s="325" t="str">
        <f>CONCATENATE(Table2[[#This Row],[Measure]],Table2[[#This Row],[Variant]])</f>
        <v>BayNewHighbay125</v>
      </c>
      <c r="E1067">
        <v>262</v>
      </c>
      <c r="F1067" t="str">
        <f>CONCATENATE(Table2[[#This Row],[Measure &amp; Variant]],Table2[[#This Row],[Rated Power/Unit]])</f>
        <v>BayNewHighbay125262</v>
      </c>
      <c r="G1067">
        <f>Table2[[#This Row],[Rated Power/Unit]]</f>
        <v>262</v>
      </c>
    </row>
    <row r="1068" spans="2:7">
      <c r="B1068" s="325" t="s">
        <v>276</v>
      </c>
      <c r="C1068" s="325" t="s">
        <v>344</v>
      </c>
      <c r="D1068" s="325" t="str">
        <f>CONCATENATE(Table2[[#This Row],[Measure]],Table2[[#This Row],[Variant]])</f>
        <v>BayNewHighbay125</v>
      </c>
      <c r="E1068">
        <v>263</v>
      </c>
      <c r="F1068" t="str">
        <f>CONCATENATE(Table2[[#This Row],[Measure &amp; Variant]],Table2[[#This Row],[Rated Power/Unit]])</f>
        <v>BayNewHighbay125263</v>
      </c>
      <c r="G1068">
        <f>Table2[[#This Row],[Rated Power/Unit]]</f>
        <v>263</v>
      </c>
    </row>
    <row r="1069" spans="2:7">
      <c r="B1069" s="325" t="s">
        <v>276</v>
      </c>
      <c r="C1069" s="325" t="s">
        <v>344</v>
      </c>
      <c r="D1069" s="325" t="str">
        <f>CONCATENATE(Table2[[#This Row],[Measure]],Table2[[#This Row],[Variant]])</f>
        <v>BayNewHighbay125</v>
      </c>
      <c r="E1069">
        <v>264</v>
      </c>
      <c r="F1069" t="str">
        <f>CONCATENATE(Table2[[#This Row],[Measure &amp; Variant]],Table2[[#This Row],[Rated Power/Unit]])</f>
        <v>BayNewHighbay125264</v>
      </c>
      <c r="G1069">
        <f>Table2[[#This Row],[Rated Power/Unit]]</f>
        <v>264</v>
      </c>
    </row>
    <row r="1070" spans="2:7">
      <c r="B1070" s="325" t="s">
        <v>276</v>
      </c>
      <c r="C1070" s="325" t="s">
        <v>344</v>
      </c>
      <c r="D1070" s="325" t="str">
        <f>CONCATENATE(Table2[[#This Row],[Measure]],Table2[[#This Row],[Variant]])</f>
        <v>BayNewHighbay125</v>
      </c>
      <c r="E1070">
        <v>265</v>
      </c>
      <c r="F1070" t="str">
        <f>CONCATENATE(Table2[[#This Row],[Measure &amp; Variant]],Table2[[#This Row],[Rated Power/Unit]])</f>
        <v>BayNewHighbay125265</v>
      </c>
      <c r="G1070">
        <f>Table2[[#This Row],[Rated Power/Unit]]</f>
        <v>265</v>
      </c>
    </row>
    <row r="1071" spans="2:7">
      <c r="B1071" s="325" t="s">
        <v>276</v>
      </c>
      <c r="C1071" s="325" t="s">
        <v>344</v>
      </c>
      <c r="D1071" s="325" t="str">
        <f>CONCATENATE(Table2[[#This Row],[Measure]],Table2[[#This Row],[Variant]])</f>
        <v>BayNewHighbay125</v>
      </c>
      <c r="E1071">
        <v>266</v>
      </c>
      <c r="F1071" t="str">
        <f>CONCATENATE(Table2[[#This Row],[Measure &amp; Variant]],Table2[[#This Row],[Rated Power/Unit]])</f>
        <v>BayNewHighbay125266</v>
      </c>
      <c r="G1071">
        <f>Table2[[#This Row],[Rated Power/Unit]]</f>
        <v>266</v>
      </c>
    </row>
    <row r="1072" spans="2:7">
      <c r="B1072" s="325" t="s">
        <v>276</v>
      </c>
      <c r="C1072" s="325" t="s">
        <v>344</v>
      </c>
      <c r="D1072" s="325" t="str">
        <f>CONCATENATE(Table2[[#This Row],[Measure]],Table2[[#This Row],[Variant]])</f>
        <v>BayNewHighbay125</v>
      </c>
      <c r="E1072">
        <v>267</v>
      </c>
      <c r="F1072" t="str">
        <f>CONCATENATE(Table2[[#This Row],[Measure &amp; Variant]],Table2[[#This Row],[Rated Power/Unit]])</f>
        <v>BayNewHighbay125267</v>
      </c>
      <c r="G1072">
        <f>Table2[[#This Row],[Rated Power/Unit]]</f>
        <v>267</v>
      </c>
    </row>
    <row r="1073" spans="2:7">
      <c r="B1073" s="325" t="s">
        <v>276</v>
      </c>
      <c r="C1073" s="325" t="s">
        <v>344</v>
      </c>
      <c r="D1073" s="325" t="str">
        <f>CONCATENATE(Table2[[#This Row],[Measure]],Table2[[#This Row],[Variant]])</f>
        <v>BayNewHighbay125</v>
      </c>
      <c r="E1073">
        <v>268</v>
      </c>
      <c r="F1073" t="str">
        <f>CONCATENATE(Table2[[#This Row],[Measure &amp; Variant]],Table2[[#This Row],[Rated Power/Unit]])</f>
        <v>BayNewHighbay125268</v>
      </c>
      <c r="G1073">
        <f>Table2[[#This Row],[Rated Power/Unit]]</f>
        <v>268</v>
      </c>
    </row>
    <row r="1074" spans="2:7">
      <c r="B1074" s="325" t="s">
        <v>276</v>
      </c>
      <c r="C1074" s="325" t="s">
        <v>344</v>
      </c>
      <c r="D1074" s="325" t="str">
        <f>CONCATENATE(Table2[[#This Row],[Measure]],Table2[[#This Row],[Variant]])</f>
        <v>BayNewHighbay125</v>
      </c>
      <c r="E1074">
        <v>269</v>
      </c>
      <c r="F1074" t="str">
        <f>CONCATENATE(Table2[[#This Row],[Measure &amp; Variant]],Table2[[#This Row],[Rated Power/Unit]])</f>
        <v>BayNewHighbay125269</v>
      </c>
      <c r="G1074">
        <f>Table2[[#This Row],[Rated Power/Unit]]</f>
        <v>269</v>
      </c>
    </row>
    <row r="1075" spans="2:7">
      <c r="B1075" s="325" t="s">
        <v>276</v>
      </c>
      <c r="C1075" s="325" t="s">
        <v>344</v>
      </c>
      <c r="D1075" s="325" t="str">
        <f>CONCATENATE(Table2[[#This Row],[Measure]],Table2[[#This Row],[Variant]])</f>
        <v>BayNewHighbay125</v>
      </c>
      <c r="E1075">
        <v>270</v>
      </c>
      <c r="F1075" t="str">
        <f>CONCATENATE(Table2[[#This Row],[Measure &amp; Variant]],Table2[[#This Row],[Rated Power/Unit]])</f>
        <v>BayNewHighbay125270</v>
      </c>
      <c r="G1075">
        <f>Table2[[#This Row],[Rated Power/Unit]]</f>
        <v>270</v>
      </c>
    </row>
    <row r="1076" spans="2:7">
      <c r="B1076" s="325" t="s">
        <v>276</v>
      </c>
      <c r="C1076" s="325" t="s">
        <v>344</v>
      </c>
      <c r="D1076" s="325" t="str">
        <f>CONCATENATE(Table2[[#This Row],[Measure]],Table2[[#This Row],[Variant]])</f>
        <v>BayNewHighbay125</v>
      </c>
      <c r="E1076">
        <v>271</v>
      </c>
      <c r="F1076" t="str">
        <f>CONCATENATE(Table2[[#This Row],[Measure &amp; Variant]],Table2[[#This Row],[Rated Power/Unit]])</f>
        <v>BayNewHighbay125271</v>
      </c>
      <c r="G1076">
        <f>Table2[[#This Row],[Rated Power/Unit]]</f>
        <v>271</v>
      </c>
    </row>
    <row r="1077" spans="2:7">
      <c r="B1077" s="325" t="s">
        <v>276</v>
      </c>
      <c r="C1077" s="325" t="s">
        <v>344</v>
      </c>
      <c r="D1077" s="325" t="str">
        <f>CONCATENATE(Table2[[#This Row],[Measure]],Table2[[#This Row],[Variant]])</f>
        <v>BayNewHighbay125</v>
      </c>
      <c r="E1077">
        <v>272</v>
      </c>
      <c r="F1077" t="str">
        <f>CONCATENATE(Table2[[#This Row],[Measure &amp; Variant]],Table2[[#This Row],[Rated Power/Unit]])</f>
        <v>BayNewHighbay125272</v>
      </c>
      <c r="G1077">
        <f>Table2[[#This Row],[Rated Power/Unit]]</f>
        <v>272</v>
      </c>
    </row>
    <row r="1078" spans="2:7">
      <c r="B1078" s="325" t="s">
        <v>276</v>
      </c>
      <c r="C1078" s="325" t="s">
        <v>344</v>
      </c>
      <c r="D1078" s="325" t="str">
        <f>CONCATENATE(Table2[[#This Row],[Measure]],Table2[[#This Row],[Variant]])</f>
        <v>BayNewHighbay125</v>
      </c>
      <c r="E1078">
        <v>273</v>
      </c>
      <c r="F1078" t="str">
        <f>CONCATENATE(Table2[[#This Row],[Measure &amp; Variant]],Table2[[#This Row],[Rated Power/Unit]])</f>
        <v>BayNewHighbay125273</v>
      </c>
      <c r="G1078">
        <f>Table2[[#This Row],[Rated Power/Unit]]</f>
        <v>273</v>
      </c>
    </row>
    <row r="1079" spans="2:7">
      <c r="B1079" s="325" t="s">
        <v>276</v>
      </c>
      <c r="C1079" s="325" t="s">
        <v>344</v>
      </c>
      <c r="D1079" s="325" t="str">
        <f>CONCATENATE(Table2[[#This Row],[Measure]],Table2[[#This Row],[Variant]])</f>
        <v>BayNewHighbay125</v>
      </c>
      <c r="E1079">
        <v>274</v>
      </c>
      <c r="F1079" t="str">
        <f>CONCATENATE(Table2[[#This Row],[Measure &amp; Variant]],Table2[[#This Row],[Rated Power/Unit]])</f>
        <v>BayNewHighbay125274</v>
      </c>
      <c r="G1079">
        <f>Table2[[#This Row],[Rated Power/Unit]]</f>
        <v>274</v>
      </c>
    </row>
    <row r="1080" spans="2:7">
      <c r="B1080" s="325" t="s">
        <v>276</v>
      </c>
      <c r="C1080" s="325" t="s">
        <v>344</v>
      </c>
      <c r="D1080" s="325" t="str">
        <f>CONCATENATE(Table2[[#This Row],[Measure]],Table2[[#This Row],[Variant]])</f>
        <v>BayNewHighbay125</v>
      </c>
      <c r="E1080">
        <v>275</v>
      </c>
      <c r="F1080" t="str">
        <f>CONCATENATE(Table2[[#This Row],[Measure &amp; Variant]],Table2[[#This Row],[Rated Power/Unit]])</f>
        <v>BayNewHighbay125275</v>
      </c>
      <c r="G1080">
        <f>Table2[[#This Row],[Rated Power/Unit]]</f>
        <v>275</v>
      </c>
    </row>
    <row r="1081" spans="2:7">
      <c r="B1081" s="325" t="s">
        <v>276</v>
      </c>
      <c r="C1081" s="325" t="s">
        <v>344</v>
      </c>
      <c r="D1081" s="325" t="str">
        <f>CONCATENATE(Table2[[#This Row],[Measure]],Table2[[#This Row],[Variant]])</f>
        <v>BayNewHighbay125</v>
      </c>
      <c r="E1081">
        <v>276</v>
      </c>
      <c r="F1081" t="str">
        <f>CONCATENATE(Table2[[#This Row],[Measure &amp; Variant]],Table2[[#This Row],[Rated Power/Unit]])</f>
        <v>BayNewHighbay125276</v>
      </c>
      <c r="G1081">
        <f>Table2[[#This Row],[Rated Power/Unit]]</f>
        <v>276</v>
      </c>
    </row>
    <row r="1082" spans="2:7">
      <c r="B1082" s="325" t="s">
        <v>276</v>
      </c>
      <c r="C1082" s="325" t="s">
        <v>344</v>
      </c>
      <c r="D1082" s="325" t="str">
        <f>CONCATENATE(Table2[[#This Row],[Measure]],Table2[[#This Row],[Variant]])</f>
        <v>BayNewHighbay125</v>
      </c>
      <c r="E1082">
        <v>277</v>
      </c>
      <c r="F1082" t="str">
        <f>CONCATENATE(Table2[[#This Row],[Measure &amp; Variant]],Table2[[#This Row],[Rated Power/Unit]])</f>
        <v>BayNewHighbay125277</v>
      </c>
      <c r="G1082">
        <f>Table2[[#This Row],[Rated Power/Unit]]</f>
        <v>277</v>
      </c>
    </row>
    <row r="1083" spans="2:7">
      <c r="B1083" s="325" t="s">
        <v>276</v>
      </c>
      <c r="C1083" s="325" t="s">
        <v>344</v>
      </c>
      <c r="D1083" s="325" t="str">
        <f>CONCATENATE(Table2[[#This Row],[Measure]],Table2[[#This Row],[Variant]])</f>
        <v>BayNewHighbay125</v>
      </c>
      <c r="E1083">
        <v>278</v>
      </c>
      <c r="F1083" t="str">
        <f>CONCATENATE(Table2[[#This Row],[Measure &amp; Variant]],Table2[[#This Row],[Rated Power/Unit]])</f>
        <v>BayNewHighbay125278</v>
      </c>
      <c r="G1083">
        <f>Table2[[#This Row],[Rated Power/Unit]]</f>
        <v>278</v>
      </c>
    </row>
    <row r="1084" spans="2:7">
      <c r="B1084" s="325" t="s">
        <v>276</v>
      </c>
      <c r="C1084" s="325" t="s">
        <v>344</v>
      </c>
      <c r="D1084" s="325" t="str">
        <f>CONCATENATE(Table2[[#This Row],[Measure]],Table2[[#This Row],[Variant]])</f>
        <v>BayNewHighbay125</v>
      </c>
      <c r="E1084">
        <v>279</v>
      </c>
      <c r="F1084" t="str">
        <f>CONCATENATE(Table2[[#This Row],[Measure &amp; Variant]],Table2[[#This Row],[Rated Power/Unit]])</f>
        <v>BayNewHighbay125279</v>
      </c>
      <c r="G1084">
        <f>Table2[[#This Row],[Rated Power/Unit]]</f>
        <v>279</v>
      </c>
    </row>
    <row r="1085" spans="2:7">
      <c r="B1085" s="325" t="s">
        <v>276</v>
      </c>
      <c r="C1085" s="325" t="s">
        <v>344</v>
      </c>
      <c r="D1085" s="325" t="str">
        <f>CONCATENATE(Table2[[#This Row],[Measure]],Table2[[#This Row],[Variant]])</f>
        <v>BayNewHighbay125</v>
      </c>
      <c r="E1085">
        <v>280</v>
      </c>
      <c r="F1085" t="str">
        <f>CONCATENATE(Table2[[#This Row],[Measure &amp; Variant]],Table2[[#This Row],[Rated Power/Unit]])</f>
        <v>BayNewHighbay125280</v>
      </c>
      <c r="G1085">
        <f>Table2[[#This Row],[Rated Power/Unit]]</f>
        <v>280</v>
      </c>
    </row>
    <row r="1086" spans="2:7">
      <c r="B1086" s="325" t="s">
        <v>276</v>
      </c>
      <c r="C1086" s="325" t="s">
        <v>344</v>
      </c>
      <c r="D1086" s="325" t="str">
        <f>CONCATENATE(Table2[[#This Row],[Measure]],Table2[[#This Row],[Variant]])</f>
        <v>BayNewHighbay125</v>
      </c>
      <c r="E1086">
        <v>281</v>
      </c>
      <c r="F1086" t="str">
        <f>CONCATENATE(Table2[[#This Row],[Measure &amp; Variant]],Table2[[#This Row],[Rated Power/Unit]])</f>
        <v>BayNewHighbay125281</v>
      </c>
      <c r="G1086">
        <f>Table2[[#This Row],[Rated Power/Unit]]</f>
        <v>281</v>
      </c>
    </row>
    <row r="1087" spans="2:7">
      <c r="B1087" s="325" t="s">
        <v>276</v>
      </c>
      <c r="C1087" s="325" t="s">
        <v>344</v>
      </c>
      <c r="D1087" s="325" t="str">
        <f>CONCATENATE(Table2[[#This Row],[Measure]],Table2[[#This Row],[Variant]])</f>
        <v>BayNewHighbay125</v>
      </c>
      <c r="E1087">
        <v>282</v>
      </c>
      <c r="F1087" t="str">
        <f>CONCATENATE(Table2[[#This Row],[Measure &amp; Variant]],Table2[[#This Row],[Rated Power/Unit]])</f>
        <v>BayNewHighbay125282</v>
      </c>
      <c r="G1087">
        <f>Table2[[#This Row],[Rated Power/Unit]]</f>
        <v>282</v>
      </c>
    </row>
    <row r="1088" spans="2:7">
      <c r="B1088" s="325" t="s">
        <v>276</v>
      </c>
      <c r="C1088" s="325" t="s">
        <v>344</v>
      </c>
      <c r="D1088" s="325" t="str">
        <f>CONCATENATE(Table2[[#This Row],[Measure]],Table2[[#This Row],[Variant]])</f>
        <v>BayNewHighbay125</v>
      </c>
      <c r="E1088">
        <v>283</v>
      </c>
      <c r="F1088" t="str">
        <f>CONCATENATE(Table2[[#This Row],[Measure &amp; Variant]],Table2[[#This Row],[Rated Power/Unit]])</f>
        <v>BayNewHighbay125283</v>
      </c>
      <c r="G1088">
        <f>Table2[[#This Row],[Rated Power/Unit]]</f>
        <v>283</v>
      </c>
    </row>
    <row r="1089" spans="2:7">
      <c r="B1089" s="325" t="s">
        <v>276</v>
      </c>
      <c r="C1089" s="325" t="s">
        <v>344</v>
      </c>
      <c r="D1089" s="325" t="str">
        <f>CONCATENATE(Table2[[#This Row],[Measure]],Table2[[#This Row],[Variant]])</f>
        <v>BayNewHighbay125</v>
      </c>
      <c r="E1089">
        <v>284</v>
      </c>
      <c r="F1089" t="str">
        <f>CONCATENATE(Table2[[#This Row],[Measure &amp; Variant]],Table2[[#This Row],[Rated Power/Unit]])</f>
        <v>BayNewHighbay125284</v>
      </c>
      <c r="G1089">
        <f>Table2[[#This Row],[Rated Power/Unit]]</f>
        <v>284</v>
      </c>
    </row>
    <row r="1090" spans="2:7">
      <c r="B1090" s="325" t="s">
        <v>276</v>
      </c>
      <c r="C1090" s="325" t="s">
        <v>344</v>
      </c>
      <c r="D1090" s="325" t="str">
        <f>CONCATENATE(Table2[[#This Row],[Measure]],Table2[[#This Row],[Variant]])</f>
        <v>BayNewHighbay125</v>
      </c>
      <c r="E1090">
        <v>285</v>
      </c>
      <c r="F1090" t="str">
        <f>CONCATENATE(Table2[[#This Row],[Measure &amp; Variant]],Table2[[#This Row],[Rated Power/Unit]])</f>
        <v>BayNewHighbay125285</v>
      </c>
      <c r="G1090">
        <f>Table2[[#This Row],[Rated Power/Unit]]</f>
        <v>285</v>
      </c>
    </row>
    <row r="1091" spans="2:7">
      <c r="B1091" s="325" t="s">
        <v>276</v>
      </c>
      <c r="C1091" s="325" t="s">
        <v>344</v>
      </c>
      <c r="D1091" s="325" t="str">
        <f>CONCATENATE(Table2[[#This Row],[Measure]],Table2[[#This Row],[Variant]])</f>
        <v>BayNewHighbay125</v>
      </c>
      <c r="E1091">
        <v>286</v>
      </c>
      <c r="F1091" t="str">
        <f>CONCATENATE(Table2[[#This Row],[Measure &amp; Variant]],Table2[[#This Row],[Rated Power/Unit]])</f>
        <v>BayNewHighbay125286</v>
      </c>
      <c r="G1091">
        <f>Table2[[#This Row],[Rated Power/Unit]]</f>
        <v>286</v>
      </c>
    </row>
    <row r="1092" spans="2:7">
      <c r="B1092" s="325" t="s">
        <v>276</v>
      </c>
      <c r="C1092" s="325" t="s">
        <v>344</v>
      </c>
      <c r="D1092" s="325" t="str">
        <f>CONCATENATE(Table2[[#This Row],[Measure]],Table2[[#This Row],[Variant]])</f>
        <v>BayNewHighbay125</v>
      </c>
      <c r="E1092">
        <v>287</v>
      </c>
      <c r="F1092" t="str">
        <f>CONCATENATE(Table2[[#This Row],[Measure &amp; Variant]],Table2[[#This Row],[Rated Power/Unit]])</f>
        <v>BayNewHighbay125287</v>
      </c>
      <c r="G1092">
        <f>Table2[[#This Row],[Rated Power/Unit]]</f>
        <v>287</v>
      </c>
    </row>
    <row r="1093" spans="2:7">
      <c r="B1093" s="325" t="s">
        <v>276</v>
      </c>
      <c r="C1093" s="325" t="s">
        <v>344</v>
      </c>
      <c r="D1093" s="325" t="str">
        <f>CONCATENATE(Table2[[#This Row],[Measure]],Table2[[#This Row],[Variant]])</f>
        <v>BayNewHighbay125</v>
      </c>
      <c r="E1093">
        <v>288</v>
      </c>
      <c r="F1093" t="str">
        <f>CONCATENATE(Table2[[#This Row],[Measure &amp; Variant]],Table2[[#This Row],[Rated Power/Unit]])</f>
        <v>BayNewHighbay125288</v>
      </c>
      <c r="G1093">
        <f>Table2[[#This Row],[Rated Power/Unit]]</f>
        <v>288</v>
      </c>
    </row>
    <row r="1094" spans="2:7">
      <c r="B1094" s="325" t="s">
        <v>276</v>
      </c>
      <c r="C1094" s="325" t="s">
        <v>344</v>
      </c>
      <c r="D1094" s="325" t="str">
        <f>CONCATENATE(Table2[[#This Row],[Measure]],Table2[[#This Row],[Variant]])</f>
        <v>BayNewHighbay125</v>
      </c>
      <c r="E1094">
        <v>289</v>
      </c>
      <c r="F1094" t="str">
        <f>CONCATENATE(Table2[[#This Row],[Measure &amp; Variant]],Table2[[#This Row],[Rated Power/Unit]])</f>
        <v>BayNewHighbay125289</v>
      </c>
      <c r="G1094">
        <f>Table2[[#This Row],[Rated Power/Unit]]</f>
        <v>289</v>
      </c>
    </row>
    <row r="1095" spans="2:7">
      <c r="B1095" s="325" t="s">
        <v>276</v>
      </c>
      <c r="C1095" s="325" t="s">
        <v>344</v>
      </c>
      <c r="D1095" s="325" t="str">
        <f>CONCATENATE(Table2[[#This Row],[Measure]],Table2[[#This Row],[Variant]])</f>
        <v>BayNewHighbay125</v>
      </c>
      <c r="E1095">
        <v>290</v>
      </c>
      <c r="F1095" t="str">
        <f>CONCATENATE(Table2[[#This Row],[Measure &amp; Variant]],Table2[[#This Row],[Rated Power/Unit]])</f>
        <v>BayNewHighbay125290</v>
      </c>
      <c r="G1095">
        <f>Table2[[#This Row],[Rated Power/Unit]]</f>
        <v>290</v>
      </c>
    </row>
    <row r="1096" spans="2:7">
      <c r="B1096" s="325" t="s">
        <v>276</v>
      </c>
      <c r="C1096" s="325" t="s">
        <v>344</v>
      </c>
      <c r="D1096" s="325" t="str">
        <f>CONCATENATE(Table2[[#This Row],[Measure]],Table2[[#This Row],[Variant]])</f>
        <v>BayNewHighbay125</v>
      </c>
      <c r="E1096">
        <v>291</v>
      </c>
      <c r="F1096" t="str">
        <f>CONCATENATE(Table2[[#This Row],[Measure &amp; Variant]],Table2[[#This Row],[Rated Power/Unit]])</f>
        <v>BayNewHighbay125291</v>
      </c>
      <c r="G1096">
        <f>Table2[[#This Row],[Rated Power/Unit]]</f>
        <v>291</v>
      </c>
    </row>
    <row r="1097" spans="2:7">
      <c r="B1097" s="325" t="s">
        <v>276</v>
      </c>
      <c r="C1097" s="325" t="s">
        <v>344</v>
      </c>
      <c r="D1097" s="325" t="str">
        <f>CONCATENATE(Table2[[#This Row],[Measure]],Table2[[#This Row],[Variant]])</f>
        <v>BayNewHighbay125</v>
      </c>
      <c r="E1097">
        <v>292</v>
      </c>
      <c r="F1097" t="str">
        <f>CONCATENATE(Table2[[#This Row],[Measure &amp; Variant]],Table2[[#This Row],[Rated Power/Unit]])</f>
        <v>BayNewHighbay125292</v>
      </c>
      <c r="G1097">
        <f>Table2[[#This Row],[Rated Power/Unit]]</f>
        <v>292</v>
      </c>
    </row>
    <row r="1098" spans="2:7">
      <c r="B1098" s="325" t="s">
        <v>276</v>
      </c>
      <c r="C1098" s="325" t="s">
        <v>344</v>
      </c>
      <c r="D1098" s="325" t="str">
        <f>CONCATENATE(Table2[[#This Row],[Measure]],Table2[[#This Row],[Variant]])</f>
        <v>BayNewHighbay125</v>
      </c>
      <c r="E1098">
        <v>293</v>
      </c>
      <c r="F1098" t="str">
        <f>CONCATENATE(Table2[[#This Row],[Measure &amp; Variant]],Table2[[#This Row],[Rated Power/Unit]])</f>
        <v>BayNewHighbay125293</v>
      </c>
      <c r="G1098">
        <f>Table2[[#This Row],[Rated Power/Unit]]</f>
        <v>293</v>
      </c>
    </row>
    <row r="1099" spans="2:7">
      <c r="B1099" s="325" t="s">
        <v>276</v>
      </c>
      <c r="C1099" s="325" t="s">
        <v>344</v>
      </c>
      <c r="D1099" s="325" t="str">
        <f>CONCATENATE(Table2[[#This Row],[Measure]],Table2[[#This Row],[Variant]])</f>
        <v>BayNewHighbay125</v>
      </c>
      <c r="E1099">
        <v>294</v>
      </c>
      <c r="F1099" t="str">
        <f>CONCATENATE(Table2[[#This Row],[Measure &amp; Variant]],Table2[[#This Row],[Rated Power/Unit]])</f>
        <v>BayNewHighbay125294</v>
      </c>
      <c r="G1099">
        <f>Table2[[#This Row],[Rated Power/Unit]]</f>
        <v>294</v>
      </c>
    </row>
    <row r="1100" spans="2:7">
      <c r="B1100" s="325" t="s">
        <v>276</v>
      </c>
      <c r="C1100" s="325" t="s">
        <v>344</v>
      </c>
      <c r="D1100" s="325" t="str">
        <f>CONCATENATE(Table2[[#This Row],[Measure]],Table2[[#This Row],[Variant]])</f>
        <v>BayNewHighbay125</v>
      </c>
      <c r="E1100">
        <v>295</v>
      </c>
      <c r="F1100" t="str">
        <f>CONCATENATE(Table2[[#This Row],[Measure &amp; Variant]],Table2[[#This Row],[Rated Power/Unit]])</f>
        <v>BayNewHighbay125295</v>
      </c>
      <c r="G1100">
        <f>Table2[[#This Row],[Rated Power/Unit]]</f>
        <v>295</v>
      </c>
    </row>
    <row r="1101" spans="2:7">
      <c r="B1101" s="325" t="s">
        <v>276</v>
      </c>
      <c r="C1101" s="325" t="s">
        <v>344</v>
      </c>
      <c r="D1101" s="325" t="str">
        <f>CONCATENATE(Table2[[#This Row],[Measure]],Table2[[#This Row],[Variant]])</f>
        <v>BayNewHighbay125</v>
      </c>
      <c r="E1101">
        <v>296</v>
      </c>
      <c r="F1101" t="str">
        <f>CONCATENATE(Table2[[#This Row],[Measure &amp; Variant]],Table2[[#This Row],[Rated Power/Unit]])</f>
        <v>BayNewHighbay125296</v>
      </c>
      <c r="G1101">
        <f>Table2[[#This Row],[Rated Power/Unit]]</f>
        <v>296</v>
      </c>
    </row>
    <row r="1102" spans="2:7">
      <c r="B1102" s="325" t="s">
        <v>276</v>
      </c>
      <c r="C1102" s="325" t="s">
        <v>344</v>
      </c>
      <c r="D1102" s="325" t="str">
        <f>CONCATENATE(Table2[[#This Row],[Measure]],Table2[[#This Row],[Variant]])</f>
        <v>BayNewHighbay125</v>
      </c>
      <c r="E1102">
        <v>297</v>
      </c>
      <c r="F1102" t="str">
        <f>CONCATENATE(Table2[[#This Row],[Measure &amp; Variant]],Table2[[#This Row],[Rated Power/Unit]])</f>
        <v>BayNewHighbay125297</v>
      </c>
      <c r="G1102">
        <f>Table2[[#This Row],[Rated Power/Unit]]</f>
        <v>297</v>
      </c>
    </row>
    <row r="1103" spans="2:7">
      <c r="B1103" s="325" t="s">
        <v>276</v>
      </c>
      <c r="C1103" s="325" t="s">
        <v>344</v>
      </c>
      <c r="D1103" s="325" t="str">
        <f>CONCATENATE(Table2[[#This Row],[Measure]],Table2[[#This Row],[Variant]])</f>
        <v>BayNewHighbay125</v>
      </c>
      <c r="E1103">
        <v>298</v>
      </c>
      <c r="F1103" t="str">
        <f>CONCATENATE(Table2[[#This Row],[Measure &amp; Variant]],Table2[[#This Row],[Rated Power/Unit]])</f>
        <v>BayNewHighbay125298</v>
      </c>
      <c r="G1103">
        <f>Table2[[#This Row],[Rated Power/Unit]]</f>
        <v>298</v>
      </c>
    </row>
    <row r="1104" spans="2:7">
      <c r="B1104" s="325" t="s">
        <v>276</v>
      </c>
      <c r="C1104" s="325" t="s">
        <v>344</v>
      </c>
      <c r="D1104" s="325" t="str">
        <f>CONCATENATE(Table2[[#This Row],[Measure]],Table2[[#This Row],[Variant]])</f>
        <v>BayNewHighbay125</v>
      </c>
      <c r="E1104">
        <v>299</v>
      </c>
      <c r="F1104" t="str">
        <f>CONCATENATE(Table2[[#This Row],[Measure &amp; Variant]],Table2[[#This Row],[Rated Power/Unit]])</f>
        <v>BayNewHighbay125299</v>
      </c>
      <c r="G1104">
        <f>Table2[[#This Row],[Rated Power/Unit]]</f>
        <v>299</v>
      </c>
    </row>
    <row r="1105" spans="2:7">
      <c r="B1105" s="325" t="s">
        <v>276</v>
      </c>
      <c r="C1105" s="325" t="s">
        <v>344</v>
      </c>
      <c r="D1105" s="325" t="str">
        <f>CONCATENATE(Table2[[#This Row],[Measure]],Table2[[#This Row],[Variant]])</f>
        <v>BayNewHighbay125</v>
      </c>
      <c r="E1105">
        <v>300</v>
      </c>
      <c r="F1105" t="str">
        <f>CONCATENATE(Table2[[#This Row],[Measure &amp; Variant]],Table2[[#This Row],[Rated Power/Unit]])</f>
        <v>BayNewHighbay125300</v>
      </c>
      <c r="G1105">
        <f>Table2[[#This Row],[Rated Power/Unit]]</f>
        <v>300</v>
      </c>
    </row>
    <row r="1106" spans="2:7">
      <c r="B1106" s="328" t="s">
        <v>276</v>
      </c>
      <c r="C1106" s="163" t="s">
        <v>331</v>
      </c>
      <c r="D1106" t="str">
        <f>CONCATENATE(Table2[[#This Row],[Measure]],Table2[[#This Row],[Variant]])</f>
        <v>BayNewHighbay85controls</v>
      </c>
      <c r="E1106" s="163">
        <v>20</v>
      </c>
      <c r="F1106" t="str">
        <f>CONCATENATE(Table2[[#This Row],[Measure &amp; Variant]],Table2[[#This Row],[Rated Power/Unit]])</f>
        <v>BayNewHighbay85controls20</v>
      </c>
      <c r="G1106">
        <f>Table2[[#This Row],[Rated Power/Unit]]</f>
        <v>20</v>
      </c>
    </row>
    <row r="1107" spans="2:7">
      <c r="B1107" s="328" t="s">
        <v>276</v>
      </c>
      <c r="C1107" s="163" t="s">
        <v>331</v>
      </c>
      <c r="D1107" t="str">
        <f>CONCATENATE(Table2[[#This Row],[Measure]],Table2[[#This Row],[Variant]])</f>
        <v>BayNewHighbay85controls</v>
      </c>
      <c r="E1107" s="163">
        <v>21</v>
      </c>
      <c r="F1107" t="str">
        <f>CONCATENATE(Table2[[#This Row],[Measure &amp; Variant]],Table2[[#This Row],[Rated Power/Unit]])</f>
        <v>BayNewHighbay85controls21</v>
      </c>
      <c r="G1107">
        <f>Table2[[#This Row],[Rated Power/Unit]]</f>
        <v>21</v>
      </c>
    </row>
    <row r="1108" spans="2:7">
      <c r="B1108" s="328" t="s">
        <v>276</v>
      </c>
      <c r="C1108" s="163" t="s">
        <v>331</v>
      </c>
      <c r="D1108" t="str">
        <f>CONCATENATE(Table2[[#This Row],[Measure]],Table2[[#This Row],[Variant]])</f>
        <v>BayNewHighbay85controls</v>
      </c>
      <c r="E1108" s="163">
        <v>22</v>
      </c>
      <c r="F1108" t="str">
        <f>CONCATENATE(Table2[[#This Row],[Measure &amp; Variant]],Table2[[#This Row],[Rated Power/Unit]])</f>
        <v>BayNewHighbay85controls22</v>
      </c>
      <c r="G1108">
        <f>Table2[[#This Row],[Rated Power/Unit]]</f>
        <v>22</v>
      </c>
    </row>
    <row r="1109" spans="2:7">
      <c r="B1109" s="328" t="s">
        <v>276</v>
      </c>
      <c r="C1109" s="163" t="s">
        <v>331</v>
      </c>
      <c r="D1109" t="str">
        <f>CONCATENATE(Table2[[#This Row],[Measure]],Table2[[#This Row],[Variant]])</f>
        <v>BayNewHighbay85controls</v>
      </c>
      <c r="E1109" s="163">
        <v>23</v>
      </c>
      <c r="F1109" t="str">
        <f>CONCATENATE(Table2[[#This Row],[Measure &amp; Variant]],Table2[[#This Row],[Rated Power/Unit]])</f>
        <v>BayNewHighbay85controls23</v>
      </c>
      <c r="G1109">
        <f>Table2[[#This Row],[Rated Power/Unit]]</f>
        <v>23</v>
      </c>
    </row>
    <row r="1110" spans="2:7">
      <c r="B1110" s="328" t="s">
        <v>276</v>
      </c>
      <c r="C1110" s="163" t="s">
        <v>331</v>
      </c>
      <c r="D1110" t="str">
        <f>CONCATENATE(Table2[[#This Row],[Measure]],Table2[[#This Row],[Variant]])</f>
        <v>BayNewHighbay85controls</v>
      </c>
      <c r="E1110" s="163">
        <v>24</v>
      </c>
      <c r="F1110" t="str">
        <f>CONCATENATE(Table2[[#This Row],[Measure &amp; Variant]],Table2[[#This Row],[Rated Power/Unit]])</f>
        <v>BayNewHighbay85controls24</v>
      </c>
      <c r="G1110">
        <f>Table2[[#This Row],[Rated Power/Unit]]</f>
        <v>24</v>
      </c>
    </row>
    <row r="1111" spans="2:7">
      <c r="B1111" s="328" t="s">
        <v>276</v>
      </c>
      <c r="C1111" s="163" t="s">
        <v>331</v>
      </c>
      <c r="D1111" t="str">
        <f>CONCATENATE(Table2[[#This Row],[Measure]],Table2[[#This Row],[Variant]])</f>
        <v>BayNewHighbay85controls</v>
      </c>
      <c r="E1111" s="163">
        <v>25</v>
      </c>
      <c r="F1111" t="str">
        <f>CONCATENATE(Table2[[#This Row],[Measure &amp; Variant]],Table2[[#This Row],[Rated Power/Unit]])</f>
        <v>BayNewHighbay85controls25</v>
      </c>
      <c r="G1111">
        <f>Table2[[#This Row],[Rated Power/Unit]]</f>
        <v>25</v>
      </c>
    </row>
    <row r="1112" spans="2:7">
      <c r="B1112" s="328" t="s">
        <v>276</v>
      </c>
      <c r="C1112" s="163" t="s">
        <v>331</v>
      </c>
      <c r="D1112" t="str">
        <f>CONCATENATE(Table2[[#This Row],[Measure]],Table2[[#This Row],[Variant]])</f>
        <v>BayNewHighbay85controls</v>
      </c>
      <c r="E1112" s="163">
        <v>26</v>
      </c>
      <c r="F1112" t="str">
        <f>CONCATENATE(Table2[[#This Row],[Measure &amp; Variant]],Table2[[#This Row],[Rated Power/Unit]])</f>
        <v>BayNewHighbay85controls26</v>
      </c>
      <c r="G1112">
        <f>Table2[[#This Row],[Rated Power/Unit]]</f>
        <v>26</v>
      </c>
    </row>
    <row r="1113" spans="2:7">
      <c r="B1113" s="328" t="s">
        <v>276</v>
      </c>
      <c r="C1113" s="163" t="s">
        <v>331</v>
      </c>
      <c r="D1113" t="str">
        <f>CONCATENATE(Table2[[#This Row],[Measure]],Table2[[#This Row],[Variant]])</f>
        <v>BayNewHighbay85controls</v>
      </c>
      <c r="E1113" s="163">
        <v>27</v>
      </c>
      <c r="F1113" t="str">
        <f>CONCATENATE(Table2[[#This Row],[Measure &amp; Variant]],Table2[[#This Row],[Rated Power/Unit]])</f>
        <v>BayNewHighbay85controls27</v>
      </c>
      <c r="G1113">
        <f>Table2[[#This Row],[Rated Power/Unit]]</f>
        <v>27</v>
      </c>
    </row>
    <row r="1114" spans="2:7">
      <c r="B1114" s="328" t="s">
        <v>276</v>
      </c>
      <c r="C1114" s="163" t="s">
        <v>331</v>
      </c>
      <c r="D1114" t="str">
        <f>CONCATENATE(Table2[[#This Row],[Measure]],Table2[[#This Row],[Variant]])</f>
        <v>BayNewHighbay85controls</v>
      </c>
      <c r="E1114" s="163">
        <v>28</v>
      </c>
      <c r="F1114" t="str">
        <f>CONCATENATE(Table2[[#This Row],[Measure &amp; Variant]],Table2[[#This Row],[Rated Power/Unit]])</f>
        <v>BayNewHighbay85controls28</v>
      </c>
      <c r="G1114">
        <f>Table2[[#This Row],[Rated Power/Unit]]</f>
        <v>28</v>
      </c>
    </row>
    <row r="1115" spans="2:7">
      <c r="B1115" s="328" t="s">
        <v>276</v>
      </c>
      <c r="C1115" s="163" t="s">
        <v>331</v>
      </c>
      <c r="D1115" t="str">
        <f>CONCATENATE(Table2[[#This Row],[Measure]],Table2[[#This Row],[Variant]])</f>
        <v>BayNewHighbay85controls</v>
      </c>
      <c r="E1115" s="163">
        <v>29</v>
      </c>
      <c r="F1115" t="str">
        <f>CONCATENATE(Table2[[#This Row],[Measure &amp; Variant]],Table2[[#This Row],[Rated Power/Unit]])</f>
        <v>BayNewHighbay85controls29</v>
      </c>
      <c r="G1115">
        <f>Table2[[#This Row],[Rated Power/Unit]]</f>
        <v>29</v>
      </c>
    </row>
    <row r="1116" spans="2:7">
      <c r="B1116" s="328" t="s">
        <v>276</v>
      </c>
      <c r="C1116" s="163" t="s">
        <v>331</v>
      </c>
      <c r="D1116" t="str">
        <f>CONCATENATE(Table2[[#This Row],[Measure]],Table2[[#This Row],[Variant]])</f>
        <v>BayNewHighbay85controls</v>
      </c>
      <c r="E1116" s="163">
        <v>30</v>
      </c>
      <c r="F1116" t="str">
        <f>CONCATENATE(Table2[[#This Row],[Measure &amp; Variant]],Table2[[#This Row],[Rated Power/Unit]])</f>
        <v>BayNewHighbay85controls30</v>
      </c>
      <c r="G1116">
        <f>Table2[[#This Row],[Rated Power/Unit]]</f>
        <v>30</v>
      </c>
    </row>
    <row r="1117" spans="2:7">
      <c r="B1117" s="328" t="s">
        <v>276</v>
      </c>
      <c r="C1117" s="163" t="s">
        <v>331</v>
      </c>
      <c r="D1117" t="str">
        <f>CONCATENATE(Table2[[#This Row],[Measure]],Table2[[#This Row],[Variant]])</f>
        <v>BayNewHighbay85controls</v>
      </c>
      <c r="E1117" s="163">
        <v>31</v>
      </c>
      <c r="F1117" t="str">
        <f>CONCATENATE(Table2[[#This Row],[Measure &amp; Variant]],Table2[[#This Row],[Rated Power/Unit]])</f>
        <v>BayNewHighbay85controls31</v>
      </c>
      <c r="G1117">
        <f>Table2[[#This Row],[Rated Power/Unit]]</f>
        <v>31</v>
      </c>
    </row>
    <row r="1118" spans="2:7">
      <c r="B1118" s="328" t="s">
        <v>276</v>
      </c>
      <c r="C1118" s="163" t="s">
        <v>331</v>
      </c>
      <c r="D1118" t="str">
        <f>CONCATENATE(Table2[[#This Row],[Measure]],Table2[[#This Row],[Variant]])</f>
        <v>BayNewHighbay85controls</v>
      </c>
      <c r="E1118" s="163">
        <v>32</v>
      </c>
      <c r="F1118" t="str">
        <f>CONCATENATE(Table2[[#This Row],[Measure &amp; Variant]],Table2[[#This Row],[Rated Power/Unit]])</f>
        <v>BayNewHighbay85controls32</v>
      </c>
      <c r="G1118">
        <f>Table2[[#This Row],[Rated Power/Unit]]</f>
        <v>32</v>
      </c>
    </row>
    <row r="1119" spans="2:7">
      <c r="B1119" s="328" t="s">
        <v>276</v>
      </c>
      <c r="C1119" s="163" t="s">
        <v>331</v>
      </c>
      <c r="D1119" t="str">
        <f>CONCATENATE(Table2[[#This Row],[Measure]],Table2[[#This Row],[Variant]])</f>
        <v>BayNewHighbay85controls</v>
      </c>
      <c r="E1119" s="163">
        <v>33</v>
      </c>
      <c r="F1119" t="str">
        <f>CONCATENATE(Table2[[#This Row],[Measure &amp; Variant]],Table2[[#This Row],[Rated Power/Unit]])</f>
        <v>BayNewHighbay85controls33</v>
      </c>
      <c r="G1119">
        <f>Table2[[#This Row],[Rated Power/Unit]]</f>
        <v>33</v>
      </c>
    </row>
    <row r="1120" spans="2:7">
      <c r="B1120" s="328" t="s">
        <v>276</v>
      </c>
      <c r="C1120" s="163" t="s">
        <v>331</v>
      </c>
      <c r="D1120" t="str">
        <f>CONCATENATE(Table2[[#This Row],[Measure]],Table2[[#This Row],[Variant]])</f>
        <v>BayNewHighbay85controls</v>
      </c>
      <c r="E1120" s="163">
        <v>34</v>
      </c>
      <c r="F1120" t="str">
        <f>CONCATENATE(Table2[[#This Row],[Measure &amp; Variant]],Table2[[#This Row],[Rated Power/Unit]])</f>
        <v>BayNewHighbay85controls34</v>
      </c>
      <c r="G1120">
        <f>Table2[[#This Row],[Rated Power/Unit]]</f>
        <v>34</v>
      </c>
    </row>
    <row r="1121" spans="2:7">
      <c r="B1121" s="328" t="s">
        <v>276</v>
      </c>
      <c r="C1121" s="163" t="s">
        <v>331</v>
      </c>
      <c r="D1121" s="328" t="str">
        <f>CONCATENATE(Table2[[#This Row],[Measure]],Table2[[#This Row],[Variant]])</f>
        <v>BayNewHighbay85controls</v>
      </c>
      <c r="E1121" s="163">
        <v>35</v>
      </c>
      <c r="F1121" s="163" t="str">
        <f>CONCATENATE(Table2[[#This Row],[Measure &amp; Variant]],Table2[[#This Row],[Rated Power/Unit]])</f>
        <v>BayNewHighbay85controls35</v>
      </c>
      <c r="G1121" s="163">
        <f>Table2[[#This Row],[Rated Power/Unit]]*0.5</f>
        <v>17.5</v>
      </c>
    </row>
    <row r="1122" spans="2:7">
      <c r="B1122" s="328" t="s">
        <v>276</v>
      </c>
      <c r="C1122" s="328" t="s">
        <v>331</v>
      </c>
      <c r="D1122" s="328" t="str">
        <f>CONCATENATE(Table2[[#This Row],[Measure]],Table2[[#This Row],[Variant]])</f>
        <v>BayNewHighbay85controls</v>
      </c>
      <c r="E1122" s="163">
        <v>36</v>
      </c>
      <c r="F1122" s="163" t="str">
        <f>CONCATENATE(Table2[[#This Row],[Measure &amp; Variant]],Table2[[#This Row],[Rated Power/Unit]])</f>
        <v>BayNewHighbay85controls36</v>
      </c>
      <c r="G1122" s="163">
        <f>Table2[[#This Row],[Rated Power/Unit]]*0.5</f>
        <v>18</v>
      </c>
    </row>
    <row r="1123" spans="2:7">
      <c r="B1123" s="328" t="s">
        <v>276</v>
      </c>
      <c r="C1123" s="328" t="s">
        <v>331</v>
      </c>
      <c r="D1123" s="328" t="str">
        <f>CONCATENATE(Table2[[#This Row],[Measure]],Table2[[#This Row],[Variant]])</f>
        <v>BayNewHighbay85controls</v>
      </c>
      <c r="E1123" s="163">
        <v>37</v>
      </c>
      <c r="F1123" s="163" t="str">
        <f>CONCATENATE(Table2[[#This Row],[Measure &amp; Variant]],Table2[[#This Row],[Rated Power/Unit]])</f>
        <v>BayNewHighbay85controls37</v>
      </c>
      <c r="G1123" s="163">
        <f>Table2[[#This Row],[Rated Power/Unit]]*0.5</f>
        <v>18.5</v>
      </c>
    </row>
    <row r="1124" spans="2:7">
      <c r="B1124" s="328" t="s">
        <v>276</v>
      </c>
      <c r="C1124" s="328" t="s">
        <v>331</v>
      </c>
      <c r="D1124" s="328" t="str">
        <f>CONCATENATE(Table2[[#This Row],[Measure]],Table2[[#This Row],[Variant]])</f>
        <v>BayNewHighbay85controls</v>
      </c>
      <c r="E1124" s="163">
        <v>38</v>
      </c>
      <c r="F1124" s="163" t="str">
        <f>CONCATENATE(Table2[[#This Row],[Measure &amp; Variant]],Table2[[#This Row],[Rated Power/Unit]])</f>
        <v>BayNewHighbay85controls38</v>
      </c>
      <c r="G1124" s="163">
        <f>Table2[[#This Row],[Rated Power/Unit]]*0.5</f>
        <v>19</v>
      </c>
    </row>
    <row r="1125" spans="2:7">
      <c r="B1125" s="328" t="s">
        <v>276</v>
      </c>
      <c r="C1125" s="328" t="s">
        <v>331</v>
      </c>
      <c r="D1125" s="328" t="str">
        <f>CONCATENATE(Table2[[#This Row],[Measure]],Table2[[#This Row],[Variant]])</f>
        <v>BayNewHighbay85controls</v>
      </c>
      <c r="E1125" s="163">
        <v>39</v>
      </c>
      <c r="F1125" s="163" t="str">
        <f>CONCATENATE(Table2[[#This Row],[Measure &amp; Variant]],Table2[[#This Row],[Rated Power/Unit]])</f>
        <v>BayNewHighbay85controls39</v>
      </c>
      <c r="G1125" s="163">
        <f>Table2[[#This Row],[Rated Power/Unit]]*0.5</f>
        <v>19.5</v>
      </c>
    </row>
    <row r="1126" spans="2:7">
      <c r="B1126" s="328" t="s">
        <v>276</v>
      </c>
      <c r="C1126" s="328" t="s">
        <v>331</v>
      </c>
      <c r="D1126" s="328" t="str">
        <f>CONCATENATE(Table2[[#This Row],[Measure]],Table2[[#This Row],[Variant]])</f>
        <v>BayNewHighbay85controls</v>
      </c>
      <c r="E1126" s="163">
        <v>40</v>
      </c>
      <c r="F1126" s="163" t="str">
        <f>CONCATENATE(Table2[[#This Row],[Measure &amp; Variant]],Table2[[#This Row],[Rated Power/Unit]])</f>
        <v>BayNewHighbay85controls40</v>
      </c>
      <c r="G1126" s="163">
        <f>Table2[[#This Row],[Rated Power/Unit]]*0.5</f>
        <v>20</v>
      </c>
    </row>
    <row r="1127" spans="2:7">
      <c r="B1127" s="328" t="s">
        <v>276</v>
      </c>
      <c r="C1127" s="328" t="s">
        <v>331</v>
      </c>
      <c r="D1127" s="328" t="str">
        <f>CONCATENATE(Table2[[#This Row],[Measure]],Table2[[#This Row],[Variant]])</f>
        <v>BayNewHighbay85controls</v>
      </c>
      <c r="E1127" s="163">
        <v>41</v>
      </c>
      <c r="F1127" s="163" t="str">
        <f>CONCATENATE(Table2[[#This Row],[Measure &amp; Variant]],Table2[[#This Row],[Rated Power/Unit]])</f>
        <v>BayNewHighbay85controls41</v>
      </c>
      <c r="G1127" s="163">
        <f>Table2[[#This Row],[Rated Power/Unit]]*0.5</f>
        <v>20.5</v>
      </c>
    </row>
    <row r="1128" spans="2:7">
      <c r="B1128" s="328" t="s">
        <v>276</v>
      </c>
      <c r="C1128" s="328" t="s">
        <v>331</v>
      </c>
      <c r="D1128" s="328" t="str">
        <f>CONCATENATE(Table2[[#This Row],[Measure]],Table2[[#This Row],[Variant]])</f>
        <v>BayNewHighbay85controls</v>
      </c>
      <c r="E1128" s="163">
        <v>42</v>
      </c>
      <c r="F1128" s="163" t="str">
        <f>CONCATENATE(Table2[[#This Row],[Measure &amp; Variant]],Table2[[#This Row],[Rated Power/Unit]])</f>
        <v>BayNewHighbay85controls42</v>
      </c>
      <c r="G1128" s="163">
        <f>Table2[[#This Row],[Rated Power/Unit]]*0.5</f>
        <v>21</v>
      </c>
    </row>
    <row r="1129" spans="2:7">
      <c r="B1129" s="328" t="s">
        <v>276</v>
      </c>
      <c r="C1129" s="328" t="s">
        <v>331</v>
      </c>
      <c r="D1129" s="328" t="str">
        <f>CONCATENATE(Table2[[#This Row],[Measure]],Table2[[#This Row],[Variant]])</f>
        <v>BayNewHighbay85controls</v>
      </c>
      <c r="E1129" s="163">
        <v>43</v>
      </c>
      <c r="F1129" s="163" t="str">
        <f>CONCATENATE(Table2[[#This Row],[Measure &amp; Variant]],Table2[[#This Row],[Rated Power/Unit]])</f>
        <v>BayNewHighbay85controls43</v>
      </c>
      <c r="G1129" s="163">
        <f>Table2[[#This Row],[Rated Power/Unit]]*0.5</f>
        <v>21.5</v>
      </c>
    </row>
    <row r="1130" spans="2:7">
      <c r="B1130" s="328" t="s">
        <v>276</v>
      </c>
      <c r="C1130" s="328" t="s">
        <v>331</v>
      </c>
      <c r="D1130" s="328" t="str">
        <f>CONCATENATE(Table2[[#This Row],[Measure]],Table2[[#This Row],[Variant]])</f>
        <v>BayNewHighbay85controls</v>
      </c>
      <c r="E1130" s="163">
        <v>44</v>
      </c>
      <c r="F1130" s="163" t="str">
        <f>CONCATENATE(Table2[[#This Row],[Measure &amp; Variant]],Table2[[#This Row],[Rated Power/Unit]])</f>
        <v>BayNewHighbay85controls44</v>
      </c>
      <c r="G1130" s="163">
        <f>Table2[[#This Row],[Rated Power/Unit]]*0.5</f>
        <v>22</v>
      </c>
    </row>
    <row r="1131" spans="2:7">
      <c r="B1131" s="328" t="s">
        <v>276</v>
      </c>
      <c r="C1131" s="328" t="s">
        <v>331</v>
      </c>
      <c r="D1131" s="328" t="str">
        <f>CONCATENATE(Table2[[#This Row],[Measure]],Table2[[#This Row],[Variant]])</f>
        <v>BayNewHighbay85controls</v>
      </c>
      <c r="E1131" s="163">
        <v>45</v>
      </c>
      <c r="F1131" s="163" t="str">
        <f>CONCATENATE(Table2[[#This Row],[Measure &amp; Variant]],Table2[[#This Row],[Rated Power/Unit]])</f>
        <v>BayNewHighbay85controls45</v>
      </c>
      <c r="G1131" s="163">
        <f>Table2[[#This Row],[Rated Power/Unit]]*0.5</f>
        <v>22.5</v>
      </c>
    </row>
    <row r="1132" spans="2:7">
      <c r="B1132" s="328" t="s">
        <v>276</v>
      </c>
      <c r="C1132" s="328" t="s">
        <v>331</v>
      </c>
      <c r="D1132" s="328" t="str">
        <f>CONCATENATE(Table2[[#This Row],[Measure]],Table2[[#This Row],[Variant]])</f>
        <v>BayNewHighbay85controls</v>
      </c>
      <c r="E1132" s="163">
        <v>46</v>
      </c>
      <c r="F1132" s="163" t="str">
        <f>CONCATENATE(Table2[[#This Row],[Measure &amp; Variant]],Table2[[#This Row],[Rated Power/Unit]])</f>
        <v>BayNewHighbay85controls46</v>
      </c>
      <c r="G1132" s="163">
        <f>Table2[[#This Row],[Rated Power/Unit]]*0.5</f>
        <v>23</v>
      </c>
    </row>
    <row r="1133" spans="2:7">
      <c r="B1133" s="328" t="s">
        <v>276</v>
      </c>
      <c r="C1133" s="328" t="s">
        <v>331</v>
      </c>
      <c r="D1133" s="328" t="str">
        <f>CONCATENATE(Table2[[#This Row],[Measure]],Table2[[#This Row],[Variant]])</f>
        <v>BayNewHighbay85controls</v>
      </c>
      <c r="E1133" s="163">
        <v>47</v>
      </c>
      <c r="F1133" s="163" t="str">
        <f>CONCATENATE(Table2[[#This Row],[Measure &amp; Variant]],Table2[[#This Row],[Rated Power/Unit]])</f>
        <v>BayNewHighbay85controls47</v>
      </c>
      <c r="G1133" s="163">
        <f>Table2[[#This Row],[Rated Power/Unit]]*0.5</f>
        <v>23.5</v>
      </c>
    </row>
    <row r="1134" spans="2:7">
      <c r="B1134" s="328" t="s">
        <v>276</v>
      </c>
      <c r="C1134" s="328" t="s">
        <v>331</v>
      </c>
      <c r="D1134" s="328" t="str">
        <f>CONCATENATE(Table2[[#This Row],[Measure]],Table2[[#This Row],[Variant]])</f>
        <v>BayNewHighbay85controls</v>
      </c>
      <c r="E1134" s="163">
        <v>48</v>
      </c>
      <c r="F1134" s="163" t="str">
        <f>CONCATENATE(Table2[[#This Row],[Measure &amp; Variant]],Table2[[#This Row],[Rated Power/Unit]])</f>
        <v>BayNewHighbay85controls48</v>
      </c>
      <c r="G1134" s="163">
        <f>Table2[[#This Row],[Rated Power/Unit]]*0.5</f>
        <v>24</v>
      </c>
    </row>
    <row r="1135" spans="2:7">
      <c r="B1135" s="328" t="s">
        <v>276</v>
      </c>
      <c r="C1135" s="328" t="s">
        <v>331</v>
      </c>
      <c r="D1135" s="328" t="str">
        <f>CONCATENATE(Table2[[#This Row],[Measure]],Table2[[#This Row],[Variant]])</f>
        <v>BayNewHighbay85controls</v>
      </c>
      <c r="E1135" s="163">
        <v>49</v>
      </c>
      <c r="F1135" s="163" t="str">
        <f>CONCATENATE(Table2[[#This Row],[Measure &amp; Variant]],Table2[[#This Row],[Rated Power/Unit]])</f>
        <v>BayNewHighbay85controls49</v>
      </c>
      <c r="G1135" s="163">
        <f>Table2[[#This Row],[Rated Power/Unit]]*0.5</f>
        <v>24.5</v>
      </c>
    </row>
    <row r="1136" spans="2:7">
      <c r="B1136" s="328" t="s">
        <v>276</v>
      </c>
      <c r="C1136" s="328" t="s">
        <v>331</v>
      </c>
      <c r="D1136" s="328" t="str">
        <f>CONCATENATE(Table2[[#This Row],[Measure]],Table2[[#This Row],[Variant]])</f>
        <v>BayNewHighbay85controls</v>
      </c>
      <c r="E1136" s="163">
        <v>50</v>
      </c>
      <c r="F1136" s="163" t="str">
        <f>CONCATENATE(Table2[[#This Row],[Measure &amp; Variant]],Table2[[#This Row],[Rated Power/Unit]])</f>
        <v>BayNewHighbay85controls50</v>
      </c>
      <c r="G1136" s="163">
        <f>Table2[[#This Row],[Rated Power/Unit]]*0.5</f>
        <v>25</v>
      </c>
    </row>
    <row r="1137" spans="2:7">
      <c r="B1137" s="328" t="s">
        <v>276</v>
      </c>
      <c r="C1137" s="328" t="s">
        <v>331</v>
      </c>
      <c r="D1137" s="328" t="str">
        <f>CONCATENATE(Table2[[#This Row],[Measure]],Table2[[#This Row],[Variant]])</f>
        <v>BayNewHighbay85controls</v>
      </c>
      <c r="E1137" s="163">
        <v>51</v>
      </c>
      <c r="F1137" s="163" t="str">
        <f>CONCATENATE(Table2[[#This Row],[Measure &amp; Variant]],Table2[[#This Row],[Rated Power/Unit]])</f>
        <v>BayNewHighbay85controls51</v>
      </c>
      <c r="G1137" s="163">
        <f>Table2[[#This Row],[Rated Power/Unit]]*0.5</f>
        <v>25.5</v>
      </c>
    </row>
    <row r="1138" spans="2:7">
      <c r="B1138" s="328" t="s">
        <v>276</v>
      </c>
      <c r="C1138" s="328" t="s">
        <v>331</v>
      </c>
      <c r="D1138" s="328" t="str">
        <f>CONCATENATE(Table2[[#This Row],[Measure]],Table2[[#This Row],[Variant]])</f>
        <v>BayNewHighbay85controls</v>
      </c>
      <c r="E1138" s="163">
        <v>52</v>
      </c>
      <c r="F1138" s="163" t="str">
        <f>CONCATENATE(Table2[[#This Row],[Measure &amp; Variant]],Table2[[#This Row],[Rated Power/Unit]])</f>
        <v>BayNewHighbay85controls52</v>
      </c>
      <c r="G1138" s="163">
        <f>Table2[[#This Row],[Rated Power/Unit]]*0.5</f>
        <v>26</v>
      </c>
    </row>
    <row r="1139" spans="2:7">
      <c r="B1139" s="328" t="s">
        <v>276</v>
      </c>
      <c r="C1139" s="328" t="s">
        <v>331</v>
      </c>
      <c r="D1139" s="328" t="str">
        <f>CONCATENATE(Table2[[#This Row],[Measure]],Table2[[#This Row],[Variant]])</f>
        <v>BayNewHighbay85controls</v>
      </c>
      <c r="E1139" s="163">
        <v>53</v>
      </c>
      <c r="F1139" s="163" t="str">
        <f>CONCATENATE(Table2[[#This Row],[Measure &amp; Variant]],Table2[[#This Row],[Rated Power/Unit]])</f>
        <v>BayNewHighbay85controls53</v>
      </c>
      <c r="G1139" s="163">
        <f>Table2[[#This Row],[Rated Power/Unit]]*0.5</f>
        <v>26.5</v>
      </c>
    </row>
    <row r="1140" spans="2:7">
      <c r="B1140" s="328" t="s">
        <v>276</v>
      </c>
      <c r="C1140" s="328" t="s">
        <v>331</v>
      </c>
      <c r="D1140" s="328" t="str">
        <f>CONCATENATE(Table2[[#This Row],[Measure]],Table2[[#This Row],[Variant]])</f>
        <v>BayNewHighbay85controls</v>
      </c>
      <c r="E1140" s="163">
        <v>54</v>
      </c>
      <c r="F1140" s="163" t="str">
        <f>CONCATENATE(Table2[[#This Row],[Measure &amp; Variant]],Table2[[#This Row],[Rated Power/Unit]])</f>
        <v>BayNewHighbay85controls54</v>
      </c>
      <c r="G1140" s="163">
        <f>Table2[[#This Row],[Rated Power/Unit]]*0.5</f>
        <v>27</v>
      </c>
    </row>
    <row r="1141" spans="2:7">
      <c r="B1141" s="328" t="s">
        <v>276</v>
      </c>
      <c r="C1141" s="328" t="s">
        <v>331</v>
      </c>
      <c r="D1141" s="328" t="str">
        <f>CONCATENATE(Table2[[#This Row],[Measure]],Table2[[#This Row],[Variant]])</f>
        <v>BayNewHighbay85controls</v>
      </c>
      <c r="E1141" s="163">
        <v>55</v>
      </c>
      <c r="F1141" s="163" t="str">
        <f>CONCATENATE(Table2[[#This Row],[Measure &amp; Variant]],Table2[[#This Row],[Rated Power/Unit]])</f>
        <v>BayNewHighbay85controls55</v>
      </c>
      <c r="G1141" s="163">
        <f>Table2[[#This Row],[Rated Power/Unit]]*0.5</f>
        <v>27.5</v>
      </c>
    </row>
    <row r="1142" spans="2:7">
      <c r="B1142" s="328" t="s">
        <v>276</v>
      </c>
      <c r="C1142" s="328" t="s">
        <v>331</v>
      </c>
      <c r="D1142" s="328" t="str">
        <f>CONCATENATE(Table2[[#This Row],[Measure]],Table2[[#This Row],[Variant]])</f>
        <v>BayNewHighbay85controls</v>
      </c>
      <c r="E1142" s="163">
        <v>56</v>
      </c>
      <c r="F1142" s="163" t="str">
        <f>CONCATENATE(Table2[[#This Row],[Measure &amp; Variant]],Table2[[#This Row],[Rated Power/Unit]])</f>
        <v>BayNewHighbay85controls56</v>
      </c>
      <c r="G1142" s="163">
        <f>Table2[[#This Row],[Rated Power/Unit]]*0.5</f>
        <v>28</v>
      </c>
    </row>
    <row r="1143" spans="2:7">
      <c r="B1143" s="328" t="s">
        <v>276</v>
      </c>
      <c r="C1143" s="328" t="s">
        <v>331</v>
      </c>
      <c r="D1143" s="328" t="str">
        <f>CONCATENATE(Table2[[#This Row],[Measure]],Table2[[#This Row],[Variant]])</f>
        <v>BayNewHighbay85controls</v>
      </c>
      <c r="E1143" s="163">
        <v>57</v>
      </c>
      <c r="F1143" s="163" t="str">
        <f>CONCATENATE(Table2[[#This Row],[Measure &amp; Variant]],Table2[[#This Row],[Rated Power/Unit]])</f>
        <v>BayNewHighbay85controls57</v>
      </c>
      <c r="G1143" s="163">
        <f>Table2[[#This Row],[Rated Power/Unit]]*0.5</f>
        <v>28.5</v>
      </c>
    </row>
    <row r="1144" spans="2:7">
      <c r="B1144" s="328" t="s">
        <v>276</v>
      </c>
      <c r="C1144" s="328" t="s">
        <v>331</v>
      </c>
      <c r="D1144" s="328" t="str">
        <f>CONCATENATE(Table2[[#This Row],[Measure]],Table2[[#This Row],[Variant]])</f>
        <v>BayNewHighbay85controls</v>
      </c>
      <c r="E1144" s="163">
        <v>58</v>
      </c>
      <c r="F1144" s="163" t="str">
        <f>CONCATENATE(Table2[[#This Row],[Measure &amp; Variant]],Table2[[#This Row],[Rated Power/Unit]])</f>
        <v>BayNewHighbay85controls58</v>
      </c>
      <c r="G1144" s="163">
        <f>Table2[[#This Row],[Rated Power/Unit]]*0.5</f>
        <v>29</v>
      </c>
    </row>
    <row r="1145" spans="2:7">
      <c r="B1145" s="328" t="s">
        <v>276</v>
      </c>
      <c r="C1145" s="328" t="s">
        <v>331</v>
      </c>
      <c r="D1145" s="328" t="str">
        <f>CONCATENATE(Table2[[#This Row],[Measure]],Table2[[#This Row],[Variant]])</f>
        <v>BayNewHighbay85controls</v>
      </c>
      <c r="E1145" s="163">
        <v>59</v>
      </c>
      <c r="F1145" s="163" t="str">
        <f>CONCATENATE(Table2[[#This Row],[Measure &amp; Variant]],Table2[[#This Row],[Rated Power/Unit]])</f>
        <v>BayNewHighbay85controls59</v>
      </c>
      <c r="G1145" s="163">
        <f>Table2[[#This Row],[Rated Power/Unit]]*0.5</f>
        <v>29.5</v>
      </c>
    </row>
    <row r="1146" spans="2:7">
      <c r="B1146" s="328" t="s">
        <v>276</v>
      </c>
      <c r="C1146" s="328" t="s">
        <v>331</v>
      </c>
      <c r="D1146" s="328" t="str">
        <f>CONCATENATE(Table2[[#This Row],[Measure]],Table2[[#This Row],[Variant]])</f>
        <v>BayNewHighbay85controls</v>
      </c>
      <c r="E1146" s="163">
        <v>60</v>
      </c>
      <c r="F1146" s="163" t="str">
        <f>CONCATENATE(Table2[[#This Row],[Measure &amp; Variant]],Table2[[#This Row],[Rated Power/Unit]])</f>
        <v>BayNewHighbay85controls60</v>
      </c>
      <c r="G1146" s="163">
        <f>Table2[[#This Row],[Rated Power/Unit]]*0.5</f>
        <v>30</v>
      </c>
    </row>
    <row r="1147" spans="2:7">
      <c r="B1147" s="328" t="s">
        <v>276</v>
      </c>
      <c r="C1147" s="328" t="s">
        <v>331</v>
      </c>
      <c r="D1147" s="328" t="str">
        <f>CONCATENATE(Table2[[#This Row],[Measure]],Table2[[#This Row],[Variant]])</f>
        <v>BayNewHighbay85controls</v>
      </c>
      <c r="E1147" s="163">
        <v>61</v>
      </c>
      <c r="F1147" s="163" t="str">
        <f>CONCATENATE(Table2[[#This Row],[Measure &amp; Variant]],Table2[[#This Row],[Rated Power/Unit]])</f>
        <v>BayNewHighbay85controls61</v>
      </c>
      <c r="G1147" s="163">
        <f>Table2[[#This Row],[Rated Power/Unit]]*0.5</f>
        <v>30.5</v>
      </c>
    </row>
    <row r="1148" spans="2:7">
      <c r="B1148" s="328" t="s">
        <v>276</v>
      </c>
      <c r="C1148" s="328" t="s">
        <v>331</v>
      </c>
      <c r="D1148" s="328" t="str">
        <f>CONCATENATE(Table2[[#This Row],[Measure]],Table2[[#This Row],[Variant]])</f>
        <v>BayNewHighbay85controls</v>
      </c>
      <c r="E1148" s="163">
        <v>62</v>
      </c>
      <c r="F1148" s="163" t="str">
        <f>CONCATENATE(Table2[[#This Row],[Measure &amp; Variant]],Table2[[#This Row],[Rated Power/Unit]])</f>
        <v>BayNewHighbay85controls62</v>
      </c>
      <c r="G1148" s="163">
        <f>Table2[[#This Row],[Rated Power/Unit]]*0.5</f>
        <v>31</v>
      </c>
    </row>
    <row r="1149" spans="2:7">
      <c r="B1149" s="328" t="s">
        <v>276</v>
      </c>
      <c r="C1149" s="328" t="s">
        <v>331</v>
      </c>
      <c r="D1149" s="328" t="str">
        <f>CONCATENATE(Table2[[#This Row],[Measure]],Table2[[#This Row],[Variant]])</f>
        <v>BayNewHighbay85controls</v>
      </c>
      <c r="E1149" s="163">
        <v>63</v>
      </c>
      <c r="F1149" s="163" t="str">
        <f>CONCATENATE(Table2[[#This Row],[Measure &amp; Variant]],Table2[[#This Row],[Rated Power/Unit]])</f>
        <v>BayNewHighbay85controls63</v>
      </c>
      <c r="G1149" s="163">
        <f>Table2[[#This Row],[Rated Power/Unit]]*0.5</f>
        <v>31.5</v>
      </c>
    </row>
    <row r="1150" spans="2:7">
      <c r="B1150" s="328" t="s">
        <v>276</v>
      </c>
      <c r="C1150" s="328" t="s">
        <v>331</v>
      </c>
      <c r="D1150" s="328" t="str">
        <f>CONCATENATE(Table2[[#This Row],[Measure]],Table2[[#This Row],[Variant]])</f>
        <v>BayNewHighbay85controls</v>
      </c>
      <c r="E1150" s="163">
        <v>64</v>
      </c>
      <c r="F1150" s="163" t="str">
        <f>CONCATENATE(Table2[[#This Row],[Measure &amp; Variant]],Table2[[#This Row],[Rated Power/Unit]])</f>
        <v>BayNewHighbay85controls64</v>
      </c>
      <c r="G1150" s="163">
        <f>Table2[[#This Row],[Rated Power/Unit]]*0.5</f>
        <v>32</v>
      </c>
    </row>
    <row r="1151" spans="2:7">
      <c r="B1151" s="328" t="s">
        <v>276</v>
      </c>
      <c r="C1151" s="328" t="s">
        <v>331</v>
      </c>
      <c r="D1151" s="328" t="str">
        <f>CONCATENATE(Table2[[#This Row],[Measure]],Table2[[#This Row],[Variant]])</f>
        <v>BayNewHighbay85controls</v>
      </c>
      <c r="E1151" s="163">
        <v>65</v>
      </c>
      <c r="F1151" s="163" t="str">
        <f>CONCATENATE(Table2[[#This Row],[Measure &amp; Variant]],Table2[[#This Row],[Rated Power/Unit]])</f>
        <v>BayNewHighbay85controls65</v>
      </c>
      <c r="G1151" s="163">
        <f>Table2[[#This Row],[Rated Power/Unit]]*0.5</f>
        <v>32.5</v>
      </c>
    </row>
    <row r="1152" spans="2:7">
      <c r="B1152" s="328" t="s">
        <v>276</v>
      </c>
      <c r="C1152" s="328" t="s">
        <v>331</v>
      </c>
      <c r="D1152" s="328" t="str">
        <f>CONCATENATE(Table2[[#This Row],[Measure]],Table2[[#This Row],[Variant]])</f>
        <v>BayNewHighbay85controls</v>
      </c>
      <c r="E1152" s="163">
        <v>66</v>
      </c>
      <c r="F1152" s="163" t="str">
        <f>CONCATENATE(Table2[[#This Row],[Measure &amp; Variant]],Table2[[#This Row],[Rated Power/Unit]])</f>
        <v>BayNewHighbay85controls66</v>
      </c>
      <c r="G1152" s="163">
        <f>Table2[[#This Row],[Rated Power/Unit]]*0.5</f>
        <v>33</v>
      </c>
    </row>
    <row r="1153" spans="2:7">
      <c r="B1153" s="328" t="s">
        <v>276</v>
      </c>
      <c r="C1153" s="328" t="s">
        <v>331</v>
      </c>
      <c r="D1153" s="328" t="str">
        <f>CONCATENATE(Table2[[#This Row],[Measure]],Table2[[#This Row],[Variant]])</f>
        <v>BayNewHighbay85controls</v>
      </c>
      <c r="E1153" s="163">
        <v>67</v>
      </c>
      <c r="F1153" s="163" t="str">
        <f>CONCATENATE(Table2[[#This Row],[Measure &amp; Variant]],Table2[[#This Row],[Rated Power/Unit]])</f>
        <v>BayNewHighbay85controls67</v>
      </c>
      <c r="G1153" s="163">
        <f>Table2[[#This Row],[Rated Power/Unit]]*0.5</f>
        <v>33.5</v>
      </c>
    </row>
    <row r="1154" spans="2:7">
      <c r="B1154" s="328" t="s">
        <v>276</v>
      </c>
      <c r="C1154" s="328" t="s">
        <v>331</v>
      </c>
      <c r="D1154" s="328" t="str">
        <f>CONCATENATE(Table2[[#This Row],[Measure]],Table2[[#This Row],[Variant]])</f>
        <v>BayNewHighbay85controls</v>
      </c>
      <c r="E1154" s="163">
        <v>68</v>
      </c>
      <c r="F1154" s="163" t="str">
        <f>CONCATENATE(Table2[[#This Row],[Measure &amp; Variant]],Table2[[#This Row],[Rated Power/Unit]])</f>
        <v>BayNewHighbay85controls68</v>
      </c>
      <c r="G1154" s="163">
        <f>Table2[[#This Row],[Rated Power/Unit]]*0.5</f>
        <v>34</v>
      </c>
    </row>
    <row r="1155" spans="2:7">
      <c r="B1155" s="328" t="s">
        <v>276</v>
      </c>
      <c r="C1155" s="328" t="s">
        <v>331</v>
      </c>
      <c r="D1155" s="328" t="str">
        <f>CONCATENATE(Table2[[#This Row],[Measure]],Table2[[#This Row],[Variant]])</f>
        <v>BayNewHighbay85controls</v>
      </c>
      <c r="E1155" s="163">
        <v>69</v>
      </c>
      <c r="F1155" s="163" t="str">
        <f>CONCATENATE(Table2[[#This Row],[Measure &amp; Variant]],Table2[[#This Row],[Rated Power/Unit]])</f>
        <v>BayNewHighbay85controls69</v>
      </c>
      <c r="G1155" s="163">
        <f>Table2[[#This Row],[Rated Power/Unit]]*0.5</f>
        <v>34.5</v>
      </c>
    </row>
    <row r="1156" spans="2:7">
      <c r="B1156" s="328" t="s">
        <v>276</v>
      </c>
      <c r="C1156" s="328" t="s">
        <v>331</v>
      </c>
      <c r="D1156" s="328" t="str">
        <f>CONCATENATE(Table2[[#This Row],[Measure]],Table2[[#This Row],[Variant]])</f>
        <v>BayNewHighbay85controls</v>
      </c>
      <c r="E1156" s="163">
        <v>70</v>
      </c>
      <c r="F1156" s="163" t="str">
        <f>CONCATENATE(Table2[[#This Row],[Measure &amp; Variant]],Table2[[#This Row],[Rated Power/Unit]])</f>
        <v>BayNewHighbay85controls70</v>
      </c>
      <c r="G1156" s="163">
        <f>Table2[[#This Row],[Rated Power/Unit]]*0.5</f>
        <v>35</v>
      </c>
    </row>
    <row r="1157" spans="2:7">
      <c r="B1157" s="328" t="s">
        <v>276</v>
      </c>
      <c r="C1157" s="328" t="s">
        <v>331</v>
      </c>
      <c r="D1157" s="328" t="str">
        <f>CONCATENATE(Table2[[#This Row],[Measure]],Table2[[#This Row],[Variant]])</f>
        <v>BayNewHighbay85controls</v>
      </c>
      <c r="E1157" s="163">
        <v>71</v>
      </c>
      <c r="F1157" s="163" t="str">
        <f>CONCATENATE(Table2[[#This Row],[Measure &amp; Variant]],Table2[[#This Row],[Rated Power/Unit]])</f>
        <v>BayNewHighbay85controls71</v>
      </c>
      <c r="G1157" s="163">
        <f>Table2[[#This Row],[Rated Power/Unit]]*0.5</f>
        <v>35.5</v>
      </c>
    </row>
    <row r="1158" spans="2:7">
      <c r="B1158" s="328" t="s">
        <v>276</v>
      </c>
      <c r="C1158" s="328" t="s">
        <v>331</v>
      </c>
      <c r="D1158" s="328" t="str">
        <f>CONCATENATE(Table2[[#This Row],[Measure]],Table2[[#This Row],[Variant]])</f>
        <v>BayNewHighbay85controls</v>
      </c>
      <c r="E1158" s="163">
        <v>72</v>
      </c>
      <c r="F1158" s="163" t="str">
        <f>CONCATENATE(Table2[[#This Row],[Measure &amp; Variant]],Table2[[#This Row],[Rated Power/Unit]])</f>
        <v>BayNewHighbay85controls72</v>
      </c>
      <c r="G1158" s="163">
        <f>Table2[[#This Row],[Rated Power/Unit]]*0.5</f>
        <v>36</v>
      </c>
    </row>
    <row r="1159" spans="2:7">
      <c r="B1159" s="328" t="s">
        <v>276</v>
      </c>
      <c r="C1159" s="328" t="s">
        <v>331</v>
      </c>
      <c r="D1159" s="328" t="str">
        <f>CONCATENATE(Table2[[#This Row],[Measure]],Table2[[#This Row],[Variant]])</f>
        <v>BayNewHighbay85controls</v>
      </c>
      <c r="E1159" s="163">
        <v>73</v>
      </c>
      <c r="F1159" s="163" t="str">
        <f>CONCATENATE(Table2[[#This Row],[Measure &amp; Variant]],Table2[[#This Row],[Rated Power/Unit]])</f>
        <v>BayNewHighbay85controls73</v>
      </c>
      <c r="G1159" s="163">
        <f>Table2[[#This Row],[Rated Power/Unit]]*0.5</f>
        <v>36.5</v>
      </c>
    </row>
    <row r="1160" spans="2:7">
      <c r="B1160" s="328" t="s">
        <v>276</v>
      </c>
      <c r="C1160" s="328" t="s">
        <v>331</v>
      </c>
      <c r="D1160" s="328" t="str">
        <f>CONCATENATE(Table2[[#This Row],[Measure]],Table2[[#This Row],[Variant]])</f>
        <v>BayNewHighbay85controls</v>
      </c>
      <c r="E1160" s="163">
        <v>74</v>
      </c>
      <c r="F1160" s="163" t="str">
        <f>CONCATENATE(Table2[[#This Row],[Measure &amp; Variant]],Table2[[#This Row],[Rated Power/Unit]])</f>
        <v>BayNewHighbay85controls74</v>
      </c>
      <c r="G1160" s="163">
        <f>Table2[[#This Row],[Rated Power/Unit]]*0.5</f>
        <v>37</v>
      </c>
    </row>
    <row r="1161" spans="2:7">
      <c r="B1161" s="328" t="s">
        <v>276</v>
      </c>
      <c r="C1161" s="328" t="s">
        <v>331</v>
      </c>
      <c r="D1161" s="328" t="str">
        <f>CONCATENATE(Table2[[#This Row],[Measure]],Table2[[#This Row],[Variant]])</f>
        <v>BayNewHighbay85controls</v>
      </c>
      <c r="E1161" s="163">
        <v>75</v>
      </c>
      <c r="F1161" s="163" t="str">
        <f>CONCATENATE(Table2[[#This Row],[Measure &amp; Variant]],Table2[[#This Row],[Rated Power/Unit]])</f>
        <v>BayNewHighbay85controls75</v>
      </c>
      <c r="G1161" s="163">
        <f>Table2[[#This Row],[Rated Power/Unit]]*0.5</f>
        <v>37.5</v>
      </c>
    </row>
    <row r="1162" spans="2:7">
      <c r="B1162" s="328" t="s">
        <v>276</v>
      </c>
      <c r="C1162" s="328" t="s">
        <v>331</v>
      </c>
      <c r="D1162" s="328" t="str">
        <f>CONCATENATE(Table2[[#This Row],[Measure]],Table2[[#This Row],[Variant]])</f>
        <v>BayNewHighbay85controls</v>
      </c>
      <c r="E1162" s="163">
        <v>76</v>
      </c>
      <c r="F1162" s="163" t="str">
        <f>CONCATENATE(Table2[[#This Row],[Measure &amp; Variant]],Table2[[#This Row],[Rated Power/Unit]])</f>
        <v>BayNewHighbay85controls76</v>
      </c>
      <c r="G1162" s="163">
        <f>Table2[[#This Row],[Rated Power/Unit]]*0.5</f>
        <v>38</v>
      </c>
    </row>
    <row r="1163" spans="2:7">
      <c r="B1163" s="328" t="s">
        <v>276</v>
      </c>
      <c r="C1163" s="328" t="s">
        <v>331</v>
      </c>
      <c r="D1163" s="328" t="str">
        <f>CONCATENATE(Table2[[#This Row],[Measure]],Table2[[#This Row],[Variant]])</f>
        <v>BayNewHighbay85controls</v>
      </c>
      <c r="E1163" s="163">
        <v>77</v>
      </c>
      <c r="F1163" s="163" t="str">
        <f>CONCATENATE(Table2[[#This Row],[Measure &amp; Variant]],Table2[[#This Row],[Rated Power/Unit]])</f>
        <v>BayNewHighbay85controls77</v>
      </c>
      <c r="G1163" s="163">
        <f>Table2[[#This Row],[Rated Power/Unit]]*0.5</f>
        <v>38.5</v>
      </c>
    </row>
    <row r="1164" spans="2:7">
      <c r="B1164" s="328" t="s">
        <v>276</v>
      </c>
      <c r="C1164" s="328" t="s">
        <v>331</v>
      </c>
      <c r="D1164" s="328" t="str">
        <f>CONCATENATE(Table2[[#This Row],[Measure]],Table2[[#This Row],[Variant]])</f>
        <v>BayNewHighbay85controls</v>
      </c>
      <c r="E1164" s="163">
        <v>78</v>
      </c>
      <c r="F1164" s="163" t="str">
        <f>CONCATENATE(Table2[[#This Row],[Measure &amp; Variant]],Table2[[#This Row],[Rated Power/Unit]])</f>
        <v>BayNewHighbay85controls78</v>
      </c>
      <c r="G1164" s="163">
        <f>Table2[[#This Row],[Rated Power/Unit]]*0.5</f>
        <v>39</v>
      </c>
    </row>
    <row r="1165" spans="2:7">
      <c r="B1165" s="328" t="s">
        <v>276</v>
      </c>
      <c r="C1165" s="328" t="s">
        <v>331</v>
      </c>
      <c r="D1165" s="328" t="str">
        <f>CONCATENATE(Table2[[#This Row],[Measure]],Table2[[#This Row],[Variant]])</f>
        <v>BayNewHighbay85controls</v>
      </c>
      <c r="E1165" s="163">
        <v>79</v>
      </c>
      <c r="F1165" s="163" t="str">
        <f>CONCATENATE(Table2[[#This Row],[Measure &amp; Variant]],Table2[[#This Row],[Rated Power/Unit]])</f>
        <v>BayNewHighbay85controls79</v>
      </c>
      <c r="G1165" s="163">
        <f>Table2[[#This Row],[Rated Power/Unit]]*0.5</f>
        <v>39.5</v>
      </c>
    </row>
    <row r="1166" spans="2:7">
      <c r="B1166" s="328" t="s">
        <v>276</v>
      </c>
      <c r="C1166" s="328" t="s">
        <v>331</v>
      </c>
      <c r="D1166" s="328" t="str">
        <f>CONCATENATE(Table2[[#This Row],[Measure]],Table2[[#This Row],[Variant]])</f>
        <v>BayNewHighbay85controls</v>
      </c>
      <c r="E1166" s="163">
        <v>80</v>
      </c>
      <c r="F1166" s="163" t="str">
        <f>CONCATENATE(Table2[[#This Row],[Measure &amp; Variant]],Table2[[#This Row],[Rated Power/Unit]])</f>
        <v>BayNewHighbay85controls80</v>
      </c>
      <c r="G1166" s="163">
        <f>Table2[[#This Row],[Rated Power/Unit]]*0.5</f>
        <v>40</v>
      </c>
    </row>
    <row r="1167" spans="2:7">
      <c r="B1167" s="328" t="s">
        <v>276</v>
      </c>
      <c r="C1167" s="328" t="s">
        <v>331</v>
      </c>
      <c r="D1167" s="328" t="str">
        <f>CONCATENATE(Table2[[#This Row],[Measure]],Table2[[#This Row],[Variant]])</f>
        <v>BayNewHighbay85controls</v>
      </c>
      <c r="E1167" s="163">
        <v>81</v>
      </c>
      <c r="F1167" s="163" t="str">
        <f>CONCATENATE(Table2[[#This Row],[Measure &amp; Variant]],Table2[[#This Row],[Rated Power/Unit]])</f>
        <v>BayNewHighbay85controls81</v>
      </c>
      <c r="G1167" s="163">
        <f>Table2[[#This Row],[Rated Power/Unit]]*0.5</f>
        <v>40.5</v>
      </c>
    </row>
    <row r="1168" spans="2:7">
      <c r="B1168" s="328" t="s">
        <v>276</v>
      </c>
      <c r="C1168" s="328" t="s">
        <v>331</v>
      </c>
      <c r="D1168" s="328" t="str">
        <f>CONCATENATE(Table2[[#This Row],[Measure]],Table2[[#This Row],[Variant]])</f>
        <v>BayNewHighbay85controls</v>
      </c>
      <c r="E1168" s="163">
        <v>82</v>
      </c>
      <c r="F1168" s="163" t="str">
        <f>CONCATENATE(Table2[[#This Row],[Measure &amp; Variant]],Table2[[#This Row],[Rated Power/Unit]])</f>
        <v>BayNewHighbay85controls82</v>
      </c>
      <c r="G1168" s="163">
        <f>Table2[[#This Row],[Rated Power/Unit]]*0.5</f>
        <v>41</v>
      </c>
    </row>
    <row r="1169" spans="2:7">
      <c r="B1169" s="328" t="s">
        <v>276</v>
      </c>
      <c r="C1169" s="328" t="s">
        <v>331</v>
      </c>
      <c r="D1169" s="328" t="str">
        <f>CONCATENATE(Table2[[#This Row],[Measure]],Table2[[#This Row],[Variant]])</f>
        <v>BayNewHighbay85controls</v>
      </c>
      <c r="E1169" s="163">
        <v>83</v>
      </c>
      <c r="F1169" s="163" t="str">
        <f>CONCATENATE(Table2[[#This Row],[Measure &amp; Variant]],Table2[[#This Row],[Rated Power/Unit]])</f>
        <v>BayNewHighbay85controls83</v>
      </c>
      <c r="G1169" s="163">
        <f>Table2[[#This Row],[Rated Power/Unit]]*0.5</f>
        <v>41.5</v>
      </c>
    </row>
    <row r="1170" spans="2:7">
      <c r="B1170" s="328" t="s">
        <v>276</v>
      </c>
      <c r="C1170" s="328" t="s">
        <v>331</v>
      </c>
      <c r="D1170" s="328" t="str">
        <f>CONCATENATE(Table2[[#This Row],[Measure]],Table2[[#This Row],[Variant]])</f>
        <v>BayNewHighbay85controls</v>
      </c>
      <c r="E1170" s="163">
        <v>84</v>
      </c>
      <c r="F1170" s="163" t="str">
        <f>CONCATENATE(Table2[[#This Row],[Measure &amp; Variant]],Table2[[#This Row],[Rated Power/Unit]])</f>
        <v>BayNewHighbay85controls84</v>
      </c>
      <c r="G1170" s="163">
        <f>Table2[[#This Row],[Rated Power/Unit]]*0.5</f>
        <v>42</v>
      </c>
    </row>
    <row r="1171" spans="2:7">
      <c r="B1171" s="328" t="s">
        <v>276</v>
      </c>
      <c r="C1171" s="328" t="s">
        <v>339</v>
      </c>
      <c r="D1171" s="328" t="str">
        <f>CONCATENATE(Table2[[#This Row],[Measure]],Table2[[#This Row],[Variant]])</f>
        <v>BayNewHighbay100controls</v>
      </c>
      <c r="E1171" s="163">
        <v>85</v>
      </c>
      <c r="F1171" s="163" t="str">
        <f>CONCATENATE(Table2[[#This Row],[Measure &amp; Variant]],Table2[[#This Row],[Rated Power/Unit]])</f>
        <v>BayNewHighbay100controls85</v>
      </c>
      <c r="G1171" s="163">
        <f>Table2[[#This Row],[Rated Power/Unit]]*0.5</f>
        <v>42.5</v>
      </c>
    </row>
    <row r="1172" spans="2:7">
      <c r="B1172" s="328" t="s">
        <v>276</v>
      </c>
      <c r="C1172" s="328" t="s">
        <v>339</v>
      </c>
      <c r="D1172" s="328" t="str">
        <f>CONCATENATE(Table2[[#This Row],[Measure]],Table2[[#This Row],[Variant]])</f>
        <v>BayNewHighbay100controls</v>
      </c>
      <c r="E1172" s="163">
        <v>86</v>
      </c>
      <c r="F1172" s="163" t="str">
        <f>CONCATENATE(Table2[[#This Row],[Measure &amp; Variant]],Table2[[#This Row],[Rated Power/Unit]])</f>
        <v>BayNewHighbay100controls86</v>
      </c>
      <c r="G1172" s="163">
        <f>Table2[[#This Row],[Rated Power/Unit]]*0.5</f>
        <v>43</v>
      </c>
    </row>
    <row r="1173" spans="2:7">
      <c r="B1173" s="328" t="s">
        <v>276</v>
      </c>
      <c r="C1173" s="328" t="s">
        <v>339</v>
      </c>
      <c r="D1173" s="328" t="str">
        <f>CONCATENATE(Table2[[#This Row],[Measure]],Table2[[#This Row],[Variant]])</f>
        <v>BayNewHighbay100controls</v>
      </c>
      <c r="E1173" s="163">
        <v>87</v>
      </c>
      <c r="F1173" s="163" t="str">
        <f>CONCATENATE(Table2[[#This Row],[Measure &amp; Variant]],Table2[[#This Row],[Rated Power/Unit]])</f>
        <v>BayNewHighbay100controls87</v>
      </c>
      <c r="G1173" s="163">
        <f>Table2[[#This Row],[Rated Power/Unit]]*0.5</f>
        <v>43.5</v>
      </c>
    </row>
    <row r="1174" spans="2:7">
      <c r="B1174" s="328" t="s">
        <v>276</v>
      </c>
      <c r="C1174" s="328" t="s">
        <v>339</v>
      </c>
      <c r="D1174" s="328" t="str">
        <f>CONCATENATE(Table2[[#This Row],[Measure]],Table2[[#This Row],[Variant]])</f>
        <v>BayNewHighbay100controls</v>
      </c>
      <c r="E1174" s="163">
        <v>88</v>
      </c>
      <c r="F1174" s="163" t="str">
        <f>CONCATENATE(Table2[[#This Row],[Measure &amp; Variant]],Table2[[#This Row],[Rated Power/Unit]])</f>
        <v>BayNewHighbay100controls88</v>
      </c>
      <c r="G1174" s="163">
        <f>Table2[[#This Row],[Rated Power/Unit]]*0.5</f>
        <v>44</v>
      </c>
    </row>
    <row r="1175" spans="2:7">
      <c r="B1175" s="328" t="s">
        <v>276</v>
      </c>
      <c r="C1175" s="328" t="s">
        <v>339</v>
      </c>
      <c r="D1175" s="328" t="str">
        <f>CONCATENATE(Table2[[#This Row],[Measure]],Table2[[#This Row],[Variant]])</f>
        <v>BayNewHighbay100controls</v>
      </c>
      <c r="E1175" s="163">
        <v>89</v>
      </c>
      <c r="F1175" s="163" t="str">
        <f>CONCATENATE(Table2[[#This Row],[Measure &amp; Variant]],Table2[[#This Row],[Rated Power/Unit]])</f>
        <v>BayNewHighbay100controls89</v>
      </c>
      <c r="G1175" s="163">
        <f>Table2[[#This Row],[Rated Power/Unit]]*0.5</f>
        <v>44.5</v>
      </c>
    </row>
    <row r="1176" spans="2:7">
      <c r="B1176" s="328" t="s">
        <v>276</v>
      </c>
      <c r="C1176" s="328" t="s">
        <v>339</v>
      </c>
      <c r="D1176" s="328" t="str">
        <f>CONCATENATE(Table2[[#This Row],[Measure]],Table2[[#This Row],[Variant]])</f>
        <v>BayNewHighbay100controls</v>
      </c>
      <c r="E1176" s="163">
        <v>90</v>
      </c>
      <c r="F1176" s="163" t="str">
        <f>CONCATENATE(Table2[[#This Row],[Measure &amp; Variant]],Table2[[#This Row],[Rated Power/Unit]])</f>
        <v>BayNewHighbay100controls90</v>
      </c>
      <c r="G1176" s="163">
        <f>Table2[[#This Row],[Rated Power/Unit]]*0.5</f>
        <v>45</v>
      </c>
    </row>
    <row r="1177" spans="2:7">
      <c r="B1177" s="328" t="s">
        <v>276</v>
      </c>
      <c r="C1177" s="328" t="s">
        <v>339</v>
      </c>
      <c r="D1177" s="328" t="str">
        <f>CONCATENATE(Table2[[#This Row],[Measure]],Table2[[#This Row],[Variant]])</f>
        <v>BayNewHighbay100controls</v>
      </c>
      <c r="E1177" s="163">
        <v>91</v>
      </c>
      <c r="F1177" s="163" t="str">
        <f>CONCATENATE(Table2[[#This Row],[Measure &amp; Variant]],Table2[[#This Row],[Rated Power/Unit]])</f>
        <v>BayNewHighbay100controls91</v>
      </c>
      <c r="G1177" s="163">
        <f>Table2[[#This Row],[Rated Power/Unit]]*0.5</f>
        <v>45.5</v>
      </c>
    </row>
    <row r="1178" spans="2:7">
      <c r="B1178" s="328" t="s">
        <v>276</v>
      </c>
      <c r="C1178" s="328" t="s">
        <v>339</v>
      </c>
      <c r="D1178" s="328" t="str">
        <f>CONCATENATE(Table2[[#This Row],[Measure]],Table2[[#This Row],[Variant]])</f>
        <v>BayNewHighbay100controls</v>
      </c>
      <c r="E1178" s="163">
        <v>92</v>
      </c>
      <c r="F1178" s="163" t="str">
        <f>CONCATENATE(Table2[[#This Row],[Measure &amp; Variant]],Table2[[#This Row],[Rated Power/Unit]])</f>
        <v>BayNewHighbay100controls92</v>
      </c>
      <c r="G1178" s="163">
        <f>Table2[[#This Row],[Rated Power/Unit]]*0.5</f>
        <v>46</v>
      </c>
    </row>
    <row r="1179" spans="2:7">
      <c r="B1179" s="328" t="s">
        <v>276</v>
      </c>
      <c r="C1179" s="328" t="s">
        <v>339</v>
      </c>
      <c r="D1179" s="328" t="str">
        <f>CONCATENATE(Table2[[#This Row],[Measure]],Table2[[#This Row],[Variant]])</f>
        <v>BayNewHighbay100controls</v>
      </c>
      <c r="E1179" s="163">
        <v>93</v>
      </c>
      <c r="F1179" s="163" t="str">
        <f>CONCATENATE(Table2[[#This Row],[Measure &amp; Variant]],Table2[[#This Row],[Rated Power/Unit]])</f>
        <v>BayNewHighbay100controls93</v>
      </c>
      <c r="G1179" s="163">
        <f>Table2[[#This Row],[Rated Power/Unit]]*0.5</f>
        <v>46.5</v>
      </c>
    </row>
    <row r="1180" spans="2:7">
      <c r="B1180" s="328" t="s">
        <v>276</v>
      </c>
      <c r="C1180" s="328" t="s">
        <v>339</v>
      </c>
      <c r="D1180" s="328" t="str">
        <f>CONCATENATE(Table2[[#This Row],[Measure]],Table2[[#This Row],[Variant]])</f>
        <v>BayNewHighbay100controls</v>
      </c>
      <c r="E1180" s="163">
        <v>94</v>
      </c>
      <c r="F1180" s="163" t="str">
        <f>CONCATENATE(Table2[[#This Row],[Measure &amp; Variant]],Table2[[#This Row],[Rated Power/Unit]])</f>
        <v>BayNewHighbay100controls94</v>
      </c>
      <c r="G1180" s="163">
        <f>Table2[[#This Row],[Rated Power/Unit]]*0.5</f>
        <v>47</v>
      </c>
    </row>
    <row r="1181" spans="2:7">
      <c r="B1181" s="328" t="s">
        <v>276</v>
      </c>
      <c r="C1181" s="328" t="s">
        <v>339</v>
      </c>
      <c r="D1181" s="328" t="str">
        <f>CONCATENATE(Table2[[#This Row],[Measure]],Table2[[#This Row],[Variant]])</f>
        <v>BayNewHighbay100controls</v>
      </c>
      <c r="E1181" s="163">
        <v>95</v>
      </c>
      <c r="F1181" s="163" t="str">
        <f>CONCATENATE(Table2[[#This Row],[Measure &amp; Variant]],Table2[[#This Row],[Rated Power/Unit]])</f>
        <v>BayNewHighbay100controls95</v>
      </c>
      <c r="G1181" s="163">
        <f>Table2[[#This Row],[Rated Power/Unit]]*0.5</f>
        <v>47.5</v>
      </c>
    </row>
    <row r="1182" spans="2:7">
      <c r="B1182" s="328" t="s">
        <v>276</v>
      </c>
      <c r="C1182" s="328" t="s">
        <v>339</v>
      </c>
      <c r="D1182" s="328" t="str">
        <f>CONCATENATE(Table2[[#This Row],[Measure]],Table2[[#This Row],[Variant]])</f>
        <v>BayNewHighbay100controls</v>
      </c>
      <c r="E1182" s="163">
        <v>96</v>
      </c>
      <c r="F1182" s="163" t="str">
        <f>CONCATENATE(Table2[[#This Row],[Measure &amp; Variant]],Table2[[#This Row],[Rated Power/Unit]])</f>
        <v>BayNewHighbay100controls96</v>
      </c>
      <c r="G1182" s="163">
        <f>Table2[[#This Row],[Rated Power/Unit]]*0.5</f>
        <v>48</v>
      </c>
    </row>
    <row r="1183" spans="2:7">
      <c r="B1183" s="328" t="s">
        <v>276</v>
      </c>
      <c r="C1183" s="328" t="s">
        <v>339</v>
      </c>
      <c r="D1183" s="328" t="str">
        <f>CONCATENATE(Table2[[#This Row],[Measure]],Table2[[#This Row],[Variant]])</f>
        <v>BayNewHighbay100controls</v>
      </c>
      <c r="E1183" s="163">
        <v>97</v>
      </c>
      <c r="F1183" s="163" t="str">
        <f>CONCATENATE(Table2[[#This Row],[Measure &amp; Variant]],Table2[[#This Row],[Rated Power/Unit]])</f>
        <v>BayNewHighbay100controls97</v>
      </c>
      <c r="G1183" s="163">
        <f>Table2[[#This Row],[Rated Power/Unit]]*0.5</f>
        <v>48.5</v>
      </c>
    </row>
    <row r="1184" spans="2:7">
      <c r="B1184" s="328" t="s">
        <v>276</v>
      </c>
      <c r="C1184" s="328" t="s">
        <v>339</v>
      </c>
      <c r="D1184" s="328" t="str">
        <f>CONCATENATE(Table2[[#This Row],[Measure]],Table2[[#This Row],[Variant]])</f>
        <v>BayNewHighbay100controls</v>
      </c>
      <c r="E1184" s="163">
        <v>98</v>
      </c>
      <c r="F1184" s="163" t="str">
        <f>CONCATENATE(Table2[[#This Row],[Measure &amp; Variant]],Table2[[#This Row],[Rated Power/Unit]])</f>
        <v>BayNewHighbay100controls98</v>
      </c>
      <c r="G1184" s="163">
        <f>Table2[[#This Row],[Rated Power/Unit]]*0.5</f>
        <v>49</v>
      </c>
    </row>
    <row r="1185" spans="2:7">
      <c r="B1185" s="328" t="s">
        <v>276</v>
      </c>
      <c r="C1185" s="328" t="s">
        <v>339</v>
      </c>
      <c r="D1185" s="328" t="str">
        <f>CONCATENATE(Table2[[#This Row],[Measure]],Table2[[#This Row],[Variant]])</f>
        <v>BayNewHighbay100controls</v>
      </c>
      <c r="E1185" s="163">
        <v>99</v>
      </c>
      <c r="F1185" s="163" t="str">
        <f>CONCATENATE(Table2[[#This Row],[Measure &amp; Variant]],Table2[[#This Row],[Rated Power/Unit]])</f>
        <v>BayNewHighbay100controls99</v>
      </c>
      <c r="G1185" s="163">
        <f>Table2[[#This Row],[Rated Power/Unit]]*0.5</f>
        <v>49.5</v>
      </c>
    </row>
    <row r="1186" spans="2:7">
      <c r="B1186" s="328" t="s">
        <v>276</v>
      </c>
      <c r="C1186" s="328" t="s">
        <v>339</v>
      </c>
      <c r="D1186" s="328" t="str">
        <f>CONCATENATE(Table2[[#This Row],[Measure]],Table2[[#This Row],[Variant]])</f>
        <v>BayNewHighbay100controls</v>
      </c>
      <c r="E1186" s="163">
        <v>100</v>
      </c>
      <c r="F1186" s="163" t="str">
        <f>CONCATENATE(Table2[[#This Row],[Measure &amp; Variant]],Table2[[#This Row],[Rated Power/Unit]])</f>
        <v>BayNewHighbay100controls100</v>
      </c>
      <c r="G1186" s="163">
        <f>Table2[[#This Row],[Rated Power/Unit]]*0.5</f>
        <v>50</v>
      </c>
    </row>
    <row r="1187" spans="2:7">
      <c r="B1187" s="328" t="s">
        <v>276</v>
      </c>
      <c r="C1187" s="328" t="s">
        <v>339</v>
      </c>
      <c r="D1187" s="328" t="str">
        <f>CONCATENATE(Table2[[#This Row],[Measure]],Table2[[#This Row],[Variant]])</f>
        <v>BayNewHighbay100controls</v>
      </c>
      <c r="E1187" s="163">
        <v>101</v>
      </c>
      <c r="F1187" s="163" t="str">
        <f>CONCATENATE(Table2[[#This Row],[Measure &amp; Variant]],Table2[[#This Row],[Rated Power/Unit]])</f>
        <v>BayNewHighbay100controls101</v>
      </c>
      <c r="G1187" s="163">
        <f>Table2[[#This Row],[Rated Power/Unit]]*0.5</f>
        <v>50.5</v>
      </c>
    </row>
    <row r="1188" spans="2:7">
      <c r="B1188" s="328" t="s">
        <v>276</v>
      </c>
      <c r="C1188" s="328" t="s">
        <v>339</v>
      </c>
      <c r="D1188" s="328" t="str">
        <f>CONCATENATE(Table2[[#This Row],[Measure]],Table2[[#This Row],[Variant]])</f>
        <v>BayNewHighbay100controls</v>
      </c>
      <c r="E1188" s="163">
        <v>102</v>
      </c>
      <c r="F1188" s="163" t="str">
        <f>CONCATENATE(Table2[[#This Row],[Measure &amp; Variant]],Table2[[#This Row],[Rated Power/Unit]])</f>
        <v>BayNewHighbay100controls102</v>
      </c>
      <c r="G1188" s="163">
        <f>Table2[[#This Row],[Rated Power/Unit]]*0.5</f>
        <v>51</v>
      </c>
    </row>
    <row r="1189" spans="2:7">
      <c r="B1189" s="328" t="s">
        <v>276</v>
      </c>
      <c r="C1189" s="328" t="s">
        <v>339</v>
      </c>
      <c r="D1189" s="328" t="str">
        <f>CONCATENATE(Table2[[#This Row],[Measure]],Table2[[#This Row],[Variant]])</f>
        <v>BayNewHighbay100controls</v>
      </c>
      <c r="E1189" s="163">
        <v>103</v>
      </c>
      <c r="F1189" s="163" t="str">
        <f>CONCATENATE(Table2[[#This Row],[Measure &amp; Variant]],Table2[[#This Row],[Rated Power/Unit]])</f>
        <v>BayNewHighbay100controls103</v>
      </c>
      <c r="G1189" s="163">
        <f>Table2[[#This Row],[Rated Power/Unit]]*0.5</f>
        <v>51.5</v>
      </c>
    </row>
    <row r="1190" spans="2:7">
      <c r="B1190" s="328" t="s">
        <v>276</v>
      </c>
      <c r="C1190" s="328" t="s">
        <v>339</v>
      </c>
      <c r="D1190" s="328" t="str">
        <f>CONCATENATE(Table2[[#This Row],[Measure]],Table2[[#This Row],[Variant]])</f>
        <v>BayNewHighbay100controls</v>
      </c>
      <c r="E1190" s="163">
        <v>104</v>
      </c>
      <c r="F1190" s="163" t="str">
        <f>CONCATENATE(Table2[[#This Row],[Measure &amp; Variant]],Table2[[#This Row],[Rated Power/Unit]])</f>
        <v>BayNewHighbay100controls104</v>
      </c>
      <c r="G1190" s="163">
        <f>Table2[[#This Row],[Rated Power/Unit]]*0.5</f>
        <v>52</v>
      </c>
    </row>
    <row r="1191" spans="2:7">
      <c r="B1191" s="328" t="s">
        <v>276</v>
      </c>
      <c r="C1191" s="328" t="s">
        <v>339</v>
      </c>
      <c r="D1191" s="328" t="str">
        <f>CONCATENATE(Table2[[#This Row],[Measure]],Table2[[#This Row],[Variant]])</f>
        <v>BayNewHighbay100controls</v>
      </c>
      <c r="E1191" s="163">
        <v>105</v>
      </c>
      <c r="F1191" s="163" t="str">
        <f>CONCATENATE(Table2[[#This Row],[Measure &amp; Variant]],Table2[[#This Row],[Rated Power/Unit]])</f>
        <v>BayNewHighbay100controls105</v>
      </c>
      <c r="G1191" s="163">
        <f>Table2[[#This Row],[Rated Power/Unit]]*0.5</f>
        <v>52.5</v>
      </c>
    </row>
    <row r="1192" spans="2:7">
      <c r="B1192" s="328" t="s">
        <v>276</v>
      </c>
      <c r="C1192" s="328" t="s">
        <v>339</v>
      </c>
      <c r="D1192" s="328" t="str">
        <f>CONCATENATE(Table2[[#This Row],[Measure]],Table2[[#This Row],[Variant]])</f>
        <v>BayNewHighbay100controls</v>
      </c>
      <c r="E1192" s="163">
        <v>106</v>
      </c>
      <c r="F1192" s="163" t="str">
        <f>CONCATENATE(Table2[[#This Row],[Measure &amp; Variant]],Table2[[#This Row],[Rated Power/Unit]])</f>
        <v>BayNewHighbay100controls106</v>
      </c>
      <c r="G1192" s="163">
        <f>Table2[[#This Row],[Rated Power/Unit]]*0.5</f>
        <v>53</v>
      </c>
    </row>
    <row r="1193" spans="2:7">
      <c r="B1193" s="328" t="s">
        <v>276</v>
      </c>
      <c r="C1193" s="328" t="s">
        <v>339</v>
      </c>
      <c r="D1193" s="328" t="str">
        <f>CONCATENATE(Table2[[#This Row],[Measure]],Table2[[#This Row],[Variant]])</f>
        <v>BayNewHighbay100controls</v>
      </c>
      <c r="E1193" s="163">
        <v>107</v>
      </c>
      <c r="F1193" s="163" t="str">
        <f>CONCATENATE(Table2[[#This Row],[Measure &amp; Variant]],Table2[[#This Row],[Rated Power/Unit]])</f>
        <v>BayNewHighbay100controls107</v>
      </c>
      <c r="G1193" s="163">
        <f>Table2[[#This Row],[Rated Power/Unit]]*0.5</f>
        <v>53.5</v>
      </c>
    </row>
    <row r="1194" spans="2:7">
      <c r="B1194" s="328" t="s">
        <v>276</v>
      </c>
      <c r="C1194" s="328" t="s">
        <v>339</v>
      </c>
      <c r="D1194" s="328" t="str">
        <f>CONCATENATE(Table2[[#This Row],[Measure]],Table2[[#This Row],[Variant]])</f>
        <v>BayNewHighbay100controls</v>
      </c>
      <c r="E1194" s="163">
        <v>108</v>
      </c>
      <c r="F1194" s="163" t="str">
        <f>CONCATENATE(Table2[[#This Row],[Measure &amp; Variant]],Table2[[#This Row],[Rated Power/Unit]])</f>
        <v>BayNewHighbay100controls108</v>
      </c>
      <c r="G1194" s="163">
        <f>Table2[[#This Row],[Rated Power/Unit]]*0.5</f>
        <v>54</v>
      </c>
    </row>
    <row r="1195" spans="2:7">
      <c r="B1195" s="328" t="s">
        <v>276</v>
      </c>
      <c r="C1195" s="328" t="s">
        <v>339</v>
      </c>
      <c r="D1195" s="328" t="str">
        <f>CONCATENATE(Table2[[#This Row],[Measure]],Table2[[#This Row],[Variant]])</f>
        <v>BayNewHighbay100controls</v>
      </c>
      <c r="E1195" s="163">
        <v>109</v>
      </c>
      <c r="F1195" s="163" t="str">
        <f>CONCATENATE(Table2[[#This Row],[Measure &amp; Variant]],Table2[[#This Row],[Rated Power/Unit]])</f>
        <v>BayNewHighbay100controls109</v>
      </c>
      <c r="G1195" s="163">
        <f>Table2[[#This Row],[Rated Power/Unit]]*0.5</f>
        <v>54.5</v>
      </c>
    </row>
    <row r="1196" spans="2:7">
      <c r="B1196" s="328" t="s">
        <v>276</v>
      </c>
      <c r="C1196" s="328" t="s">
        <v>339</v>
      </c>
      <c r="D1196" s="328" t="str">
        <f>CONCATENATE(Table2[[#This Row],[Measure]],Table2[[#This Row],[Variant]])</f>
        <v>BayNewHighbay100controls</v>
      </c>
      <c r="E1196" s="163">
        <v>110</v>
      </c>
      <c r="F1196" s="163" t="str">
        <f>CONCATENATE(Table2[[#This Row],[Measure &amp; Variant]],Table2[[#This Row],[Rated Power/Unit]])</f>
        <v>BayNewHighbay100controls110</v>
      </c>
      <c r="G1196" s="163">
        <f>Table2[[#This Row],[Rated Power/Unit]]*0.5</f>
        <v>55</v>
      </c>
    </row>
    <row r="1197" spans="2:7">
      <c r="B1197" s="328" t="s">
        <v>276</v>
      </c>
      <c r="C1197" s="328" t="s">
        <v>339</v>
      </c>
      <c r="D1197" s="328" t="str">
        <f>CONCATENATE(Table2[[#This Row],[Measure]],Table2[[#This Row],[Variant]])</f>
        <v>BayNewHighbay100controls</v>
      </c>
      <c r="E1197" s="163">
        <v>111</v>
      </c>
      <c r="F1197" s="163" t="str">
        <f>CONCATENATE(Table2[[#This Row],[Measure &amp; Variant]],Table2[[#This Row],[Rated Power/Unit]])</f>
        <v>BayNewHighbay100controls111</v>
      </c>
      <c r="G1197" s="163">
        <f>Table2[[#This Row],[Rated Power/Unit]]*0.5</f>
        <v>55.5</v>
      </c>
    </row>
    <row r="1198" spans="2:7">
      <c r="B1198" s="328" t="s">
        <v>276</v>
      </c>
      <c r="C1198" s="328" t="s">
        <v>339</v>
      </c>
      <c r="D1198" s="328" t="str">
        <f>CONCATENATE(Table2[[#This Row],[Measure]],Table2[[#This Row],[Variant]])</f>
        <v>BayNewHighbay100controls</v>
      </c>
      <c r="E1198" s="163">
        <v>112</v>
      </c>
      <c r="F1198" s="163" t="str">
        <f>CONCATENATE(Table2[[#This Row],[Measure &amp; Variant]],Table2[[#This Row],[Rated Power/Unit]])</f>
        <v>BayNewHighbay100controls112</v>
      </c>
      <c r="G1198" s="163">
        <f>Table2[[#This Row],[Rated Power/Unit]]*0.5</f>
        <v>56</v>
      </c>
    </row>
    <row r="1199" spans="2:7">
      <c r="B1199" s="328" t="s">
        <v>276</v>
      </c>
      <c r="C1199" s="328" t="s">
        <v>339</v>
      </c>
      <c r="D1199" s="328" t="str">
        <f>CONCATENATE(Table2[[#This Row],[Measure]],Table2[[#This Row],[Variant]])</f>
        <v>BayNewHighbay100controls</v>
      </c>
      <c r="E1199" s="163">
        <v>113</v>
      </c>
      <c r="F1199" s="163" t="str">
        <f>CONCATENATE(Table2[[#This Row],[Measure &amp; Variant]],Table2[[#This Row],[Rated Power/Unit]])</f>
        <v>BayNewHighbay100controls113</v>
      </c>
      <c r="G1199" s="163">
        <f>Table2[[#This Row],[Rated Power/Unit]]*0.5</f>
        <v>56.5</v>
      </c>
    </row>
    <row r="1200" spans="2:7">
      <c r="B1200" s="328" t="s">
        <v>276</v>
      </c>
      <c r="C1200" s="328" t="s">
        <v>339</v>
      </c>
      <c r="D1200" s="328" t="str">
        <f>CONCATENATE(Table2[[#This Row],[Measure]],Table2[[#This Row],[Variant]])</f>
        <v>BayNewHighbay100controls</v>
      </c>
      <c r="E1200" s="163">
        <v>114</v>
      </c>
      <c r="F1200" s="163" t="str">
        <f>CONCATENATE(Table2[[#This Row],[Measure &amp; Variant]],Table2[[#This Row],[Rated Power/Unit]])</f>
        <v>BayNewHighbay100controls114</v>
      </c>
      <c r="G1200" s="163">
        <f>Table2[[#This Row],[Rated Power/Unit]]*0.5</f>
        <v>57</v>
      </c>
    </row>
    <row r="1201" spans="2:7">
      <c r="B1201" s="328" t="s">
        <v>276</v>
      </c>
      <c r="C1201" s="328" t="s">
        <v>339</v>
      </c>
      <c r="D1201" s="328" t="str">
        <f>CONCATENATE(Table2[[#This Row],[Measure]],Table2[[#This Row],[Variant]])</f>
        <v>BayNewHighbay100controls</v>
      </c>
      <c r="E1201" s="163">
        <v>115</v>
      </c>
      <c r="F1201" s="163" t="str">
        <f>CONCATENATE(Table2[[#This Row],[Measure &amp; Variant]],Table2[[#This Row],[Rated Power/Unit]])</f>
        <v>BayNewHighbay100controls115</v>
      </c>
      <c r="G1201" s="163">
        <f>Table2[[#This Row],[Rated Power/Unit]]*0.5</f>
        <v>57.5</v>
      </c>
    </row>
    <row r="1202" spans="2:7">
      <c r="B1202" s="328" t="s">
        <v>276</v>
      </c>
      <c r="C1202" s="328" t="s">
        <v>339</v>
      </c>
      <c r="D1202" s="328" t="str">
        <f>CONCATENATE(Table2[[#This Row],[Measure]],Table2[[#This Row],[Variant]])</f>
        <v>BayNewHighbay100controls</v>
      </c>
      <c r="E1202" s="163">
        <v>116</v>
      </c>
      <c r="F1202" s="163" t="str">
        <f>CONCATENATE(Table2[[#This Row],[Measure &amp; Variant]],Table2[[#This Row],[Rated Power/Unit]])</f>
        <v>BayNewHighbay100controls116</v>
      </c>
      <c r="G1202" s="163">
        <f>Table2[[#This Row],[Rated Power/Unit]]*0.5</f>
        <v>58</v>
      </c>
    </row>
    <row r="1203" spans="2:7">
      <c r="B1203" s="328" t="s">
        <v>276</v>
      </c>
      <c r="C1203" s="328" t="s">
        <v>339</v>
      </c>
      <c r="D1203" s="328" t="str">
        <f>CONCATENATE(Table2[[#This Row],[Measure]],Table2[[#This Row],[Variant]])</f>
        <v>BayNewHighbay100controls</v>
      </c>
      <c r="E1203" s="163">
        <v>117</v>
      </c>
      <c r="F1203" s="163" t="str">
        <f>CONCATENATE(Table2[[#This Row],[Measure &amp; Variant]],Table2[[#This Row],[Rated Power/Unit]])</f>
        <v>BayNewHighbay100controls117</v>
      </c>
      <c r="G1203" s="163">
        <f>Table2[[#This Row],[Rated Power/Unit]]*0.5</f>
        <v>58.5</v>
      </c>
    </row>
    <row r="1204" spans="2:7">
      <c r="B1204" s="328" t="s">
        <v>276</v>
      </c>
      <c r="C1204" s="328" t="s">
        <v>339</v>
      </c>
      <c r="D1204" s="328" t="str">
        <f>CONCATENATE(Table2[[#This Row],[Measure]],Table2[[#This Row],[Variant]])</f>
        <v>BayNewHighbay100controls</v>
      </c>
      <c r="E1204" s="163">
        <v>118</v>
      </c>
      <c r="F1204" s="163" t="str">
        <f>CONCATENATE(Table2[[#This Row],[Measure &amp; Variant]],Table2[[#This Row],[Rated Power/Unit]])</f>
        <v>BayNewHighbay100controls118</v>
      </c>
      <c r="G1204" s="163">
        <f>Table2[[#This Row],[Rated Power/Unit]]*0.5</f>
        <v>59</v>
      </c>
    </row>
    <row r="1205" spans="2:7">
      <c r="B1205" s="328" t="s">
        <v>276</v>
      </c>
      <c r="C1205" s="328" t="s">
        <v>339</v>
      </c>
      <c r="D1205" s="328" t="str">
        <f>CONCATENATE(Table2[[#This Row],[Measure]],Table2[[#This Row],[Variant]])</f>
        <v>BayNewHighbay100controls</v>
      </c>
      <c r="E1205" s="163">
        <v>119</v>
      </c>
      <c r="F1205" s="163" t="str">
        <f>CONCATENATE(Table2[[#This Row],[Measure &amp; Variant]],Table2[[#This Row],[Rated Power/Unit]])</f>
        <v>BayNewHighbay100controls119</v>
      </c>
      <c r="G1205" s="163">
        <f>Table2[[#This Row],[Rated Power/Unit]]*0.5</f>
        <v>59.5</v>
      </c>
    </row>
    <row r="1206" spans="2:7">
      <c r="B1206" s="328" t="s">
        <v>276</v>
      </c>
      <c r="C1206" s="328" t="s">
        <v>339</v>
      </c>
      <c r="D1206" s="328" t="str">
        <f>CONCATENATE(Table2[[#This Row],[Measure]],Table2[[#This Row],[Variant]])</f>
        <v>BayNewHighbay100controls</v>
      </c>
      <c r="E1206" s="163">
        <v>120</v>
      </c>
      <c r="F1206" s="163" t="str">
        <f>CONCATENATE(Table2[[#This Row],[Measure &amp; Variant]],Table2[[#This Row],[Rated Power/Unit]])</f>
        <v>BayNewHighbay100controls120</v>
      </c>
      <c r="G1206" s="163">
        <f>Table2[[#This Row],[Rated Power/Unit]]*0.5</f>
        <v>60</v>
      </c>
    </row>
    <row r="1207" spans="2:7">
      <c r="B1207" s="328" t="s">
        <v>276</v>
      </c>
      <c r="C1207" s="328" t="s">
        <v>339</v>
      </c>
      <c r="D1207" s="328" t="str">
        <f>CONCATENATE(Table2[[#This Row],[Measure]],Table2[[#This Row],[Variant]])</f>
        <v>BayNewHighbay100controls</v>
      </c>
      <c r="E1207" s="163">
        <v>121</v>
      </c>
      <c r="F1207" s="163" t="str">
        <f>CONCATENATE(Table2[[#This Row],[Measure &amp; Variant]],Table2[[#This Row],[Rated Power/Unit]])</f>
        <v>BayNewHighbay100controls121</v>
      </c>
      <c r="G1207" s="163">
        <f>Table2[[#This Row],[Rated Power/Unit]]*0.5</f>
        <v>60.5</v>
      </c>
    </row>
    <row r="1208" spans="2:7">
      <c r="B1208" s="328" t="s">
        <v>276</v>
      </c>
      <c r="C1208" s="328" t="s">
        <v>339</v>
      </c>
      <c r="D1208" s="328" t="str">
        <f>CONCATENATE(Table2[[#This Row],[Measure]],Table2[[#This Row],[Variant]])</f>
        <v>BayNewHighbay100controls</v>
      </c>
      <c r="E1208" s="163">
        <v>122</v>
      </c>
      <c r="F1208" s="163" t="str">
        <f>CONCATENATE(Table2[[#This Row],[Measure &amp; Variant]],Table2[[#This Row],[Rated Power/Unit]])</f>
        <v>BayNewHighbay100controls122</v>
      </c>
      <c r="G1208" s="163">
        <f>Table2[[#This Row],[Rated Power/Unit]]*0.5</f>
        <v>61</v>
      </c>
    </row>
    <row r="1209" spans="2:7">
      <c r="B1209" s="328" t="s">
        <v>276</v>
      </c>
      <c r="C1209" s="328" t="s">
        <v>339</v>
      </c>
      <c r="D1209" s="328" t="str">
        <f>CONCATENATE(Table2[[#This Row],[Measure]],Table2[[#This Row],[Variant]])</f>
        <v>BayNewHighbay100controls</v>
      </c>
      <c r="E1209" s="163">
        <v>123</v>
      </c>
      <c r="F1209" s="163" t="str">
        <f>CONCATENATE(Table2[[#This Row],[Measure &amp; Variant]],Table2[[#This Row],[Rated Power/Unit]])</f>
        <v>BayNewHighbay100controls123</v>
      </c>
      <c r="G1209" s="163">
        <f>Table2[[#This Row],[Rated Power/Unit]]*0.5</f>
        <v>61.5</v>
      </c>
    </row>
    <row r="1210" spans="2:7">
      <c r="B1210" s="328" t="s">
        <v>276</v>
      </c>
      <c r="C1210" s="328" t="s">
        <v>339</v>
      </c>
      <c r="D1210" s="328" t="str">
        <f>CONCATENATE(Table2[[#This Row],[Measure]],Table2[[#This Row],[Variant]])</f>
        <v>BayNewHighbay100controls</v>
      </c>
      <c r="E1210" s="163">
        <v>124</v>
      </c>
      <c r="F1210" s="163" t="str">
        <f>CONCATENATE(Table2[[#This Row],[Measure &amp; Variant]],Table2[[#This Row],[Rated Power/Unit]])</f>
        <v>BayNewHighbay100controls124</v>
      </c>
      <c r="G1210" s="163">
        <f>Table2[[#This Row],[Rated Power/Unit]]*0.5</f>
        <v>62</v>
      </c>
    </row>
    <row r="1211" spans="2:7">
      <c r="B1211" s="328" t="s">
        <v>276</v>
      </c>
      <c r="C1211" s="328" t="s">
        <v>339</v>
      </c>
      <c r="D1211" s="328" t="str">
        <f>CONCATENATE(Table2[[#This Row],[Measure]],Table2[[#This Row],[Variant]])</f>
        <v>BayNewHighbay100controls</v>
      </c>
      <c r="E1211" s="163">
        <v>125</v>
      </c>
      <c r="F1211" s="163" t="str">
        <f>CONCATENATE(Table2[[#This Row],[Measure &amp; Variant]],Table2[[#This Row],[Rated Power/Unit]])</f>
        <v>BayNewHighbay100controls125</v>
      </c>
      <c r="G1211" s="163">
        <f>Table2[[#This Row],[Rated Power/Unit]]*0.5</f>
        <v>62.5</v>
      </c>
    </row>
    <row r="1212" spans="2:7">
      <c r="B1212" s="328" t="s">
        <v>276</v>
      </c>
      <c r="C1212" s="328" t="s">
        <v>346</v>
      </c>
      <c r="D1212" s="328" t="str">
        <f>CONCATENATE(Table2[[#This Row],[Measure]],Table2[[#This Row],[Variant]])</f>
        <v>BayNewHighbay125controls</v>
      </c>
      <c r="E1212" s="163">
        <v>126</v>
      </c>
      <c r="F1212" s="163" t="str">
        <f>CONCATENATE(Table2[[#This Row],[Measure &amp; Variant]],Table2[[#This Row],[Rated Power/Unit]])</f>
        <v>BayNewHighbay125controls126</v>
      </c>
      <c r="G1212" s="163">
        <f>Table2[[#This Row],[Rated Power/Unit]]*0.5</f>
        <v>63</v>
      </c>
    </row>
    <row r="1213" spans="2:7">
      <c r="B1213" s="328" t="s">
        <v>276</v>
      </c>
      <c r="C1213" s="328" t="s">
        <v>346</v>
      </c>
      <c r="D1213" s="328" t="str">
        <f>CONCATENATE(Table2[[#This Row],[Measure]],Table2[[#This Row],[Variant]])</f>
        <v>BayNewHighbay125controls</v>
      </c>
      <c r="E1213" s="163">
        <v>127</v>
      </c>
      <c r="F1213" s="163" t="str">
        <f>CONCATENATE(Table2[[#This Row],[Measure &amp; Variant]],Table2[[#This Row],[Rated Power/Unit]])</f>
        <v>BayNewHighbay125controls127</v>
      </c>
      <c r="G1213" s="163">
        <f>Table2[[#This Row],[Rated Power/Unit]]*0.5</f>
        <v>63.5</v>
      </c>
    </row>
    <row r="1214" spans="2:7">
      <c r="B1214" s="328" t="s">
        <v>276</v>
      </c>
      <c r="C1214" s="328" t="s">
        <v>346</v>
      </c>
      <c r="D1214" s="328" t="str">
        <f>CONCATENATE(Table2[[#This Row],[Measure]],Table2[[#This Row],[Variant]])</f>
        <v>BayNewHighbay125controls</v>
      </c>
      <c r="E1214" s="163">
        <v>128</v>
      </c>
      <c r="F1214" s="163" t="str">
        <f>CONCATENATE(Table2[[#This Row],[Measure &amp; Variant]],Table2[[#This Row],[Rated Power/Unit]])</f>
        <v>BayNewHighbay125controls128</v>
      </c>
      <c r="G1214" s="163">
        <f>Table2[[#This Row],[Rated Power/Unit]]*0.5</f>
        <v>64</v>
      </c>
    </row>
    <row r="1215" spans="2:7">
      <c r="B1215" s="328" t="s">
        <v>276</v>
      </c>
      <c r="C1215" s="328" t="s">
        <v>346</v>
      </c>
      <c r="D1215" s="328" t="str">
        <f>CONCATENATE(Table2[[#This Row],[Measure]],Table2[[#This Row],[Variant]])</f>
        <v>BayNewHighbay125controls</v>
      </c>
      <c r="E1215" s="163">
        <v>129</v>
      </c>
      <c r="F1215" s="163" t="str">
        <f>CONCATENATE(Table2[[#This Row],[Measure &amp; Variant]],Table2[[#This Row],[Rated Power/Unit]])</f>
        <v>BayNewHighbay125controls129</v>
      </c>
      <c r="G1215" s="163">
        <f>Table2[[#This Row],[Rated Power/Unit]]*0.5</f>
        <v>64.5</v>
      </c>
    </row>
    <row r="1216" spans="2:7">
      <c r="B1216" s="328" t="s">
        <v>276</v>
      </c>
      <c r="C1216" s="328" t="s">
        <v>346</v>
      </c>
      <c r="D1216" s="328" t="str">
        <f>CONCATENATE(Table2[[#This Row],[Measure]],Table2[[#This Row],[Variant]])</f>
        <v>BayNewHighbay125controls</v>
      </c>
      <c r="E1216" s="163">
        <v>130</v>
      </c>
      <c r="F1216" s="163" t="str">
        <f>CONCATENATE(Table2[[#This Row],[Measure &amp; Variant]],Table2[[#This Row],[Rated Power/Unit]])</f>
        <v>BayNewHighbay125controls130</v>
      </c>
      <c r="G1216" s="163">
        <f>Table2[[#This Row],[Rated Power/Unit]]*0.5</f>
        <v>65</v>
      </c>
    </row>
    <row r="1217" spans="2:7">
      <c r="B1217" s="328" t="s">
        <v>276</v>
      </c>
      <c r="C1217" s="328" t="s">
        <v>346</v>
      </c>
      <c r="D1217" s="328" t="str">
        <f>CONCATENATE(Table2[[#This Row],[Measure]],Table2[[#This Row],[Variant]])</f>
        <v>BayNewHighbay125controls</v>
      </c>
      <c r="E1217" s="163">
        <v>131</v>
      </c>
      <c r="F1217" s="163" t="str">
        <f>CONCATENATE(Table2[[#This Row],[Measure &amp; Variant]],Table2[[#This Row],[Rated Power/Unit]])</f>
        <v>BayNewHighbay125controls131</v>
      </c>
      <c r="G1217" s="163">
        <f>Table2[[#This Row],[Rated Power/Unit]]*0.5</f>
        <v>65.5</v>
      </c>
    </row>
    <row r="1218" spans="2:7">
      <c r="B1218" s="328" t="s">
        <v>276</v>
      </c>
      <c r="C1218" s="328" t="s">
        <v>346</v>
      </c>
      <c r="D1218" s="328" t="str">
        <f>CONCATENATE(Table2[[#This Row],[Measure]],Table2[[#This Row],[Variant]])</f>
        <v>BayNewHighbay125controls</v>
      </c>
      <c r="E1218" s="163">
        <v>132</v>
      </c>
      <c r="F1218" s="163" t="str">
        <f>CONCATENATE(Table2[[#This Row],[Measure &amp; Variant]],Table2[[#This Row],[Rated Power/Unit]])</f>
        <v>BayNewHighbay125controls132</v>
      </c>
      <c r="G1218" s="163">
        <f>Table2[[#This Row],[Rated Power/Unit]]*0.5</f>
        <v>66</v>
      </c>
    </row>
    <row r="1219" spans="2:7">
      <c r="B1219" s="328" t="s">
        <v>276</v>
      </c>
      <c r="C1219" s="328" t="s">
        <v>346</v>
      </c>
      <c r="D1219" s="328" t="str">
        <f>CONCATENATE(Table2[[#This Row],[Measure]],Table2[[#This Row],[Variant]])</f>
        <v>BayNewHighbay125controls</v>
      </c>
      <c r="E1219" s="163">
        <v>133</v>
      </c>
      <c r="F1219" s="163" t="str">
        <f>CONCATENATE(Table2[[#This Row],[Measure &amp; Variant]],Table2[[#This Row],[Rated Power/Unit]])</f>
        <v>BayNewHighbay125controls133</v>
      </c>
      <c r="G1219" s="163">
        <f>Table2[[#This Row],[Rated Power/Unit]]*0.5</f>
        <v>66.5</v>
      </c>
    </row>
    <row r="1220" spans="2:7">
      <c r="B1220" s="328" t="s">
        <v>276</v>
      </c>
      <c r="C1220" s="328" t="s">
        <v>346</v>
      </c>
      <c r="D1220" s="328" t="str">
        <f>CONCATENATE(Table2[[#This Row],[Measure]],Table2[[#This Row],[Variant]])</f>
        <v>BayNewHighbay125controls</v>
      </c>
      <c r="E1220" s="163">
        <v>134</v>
      </c>
      <c r="F1220" s="163" t="str">
        <f>CONCATENATE(Table2[[#This Row],[Measure &amp; Variant]],Table2[[#This Row],[Rated Power/Unit]])</f>
        <v>BayNewHighbay125controls134</v>
      </c>
      <c r="G1220" s="163">
        <f>Table2[[#This Row],[Rated Power/Unit]]*0.5</f>
        <v>67</v>
      </c>
    </row>
    <row r="1221" spans="2:7">
      <c r="B1221" s="328" t="s">
        <v>276</v>
      </c>
      <c r="C1221" s="328" t="s">
        <v>346</v>
      </c>
      <c r="D1221" s="328" t="str">
        <f>CONCATENATE(Table2[[#This Row],[Measure]],Table2[[#This Row],[Variant]])</f>
        <v>BayNewHighbay125controls</v>
      </c>
      <c r="E1221" s="163">
        <v>135</v>
      </c>
      <c r="F1221" s="163" t="str">
        <f>CONCATENATE(Table2[[#This Row],[Measure &amp; Variant]],Table2[[#This Row],[Rated Power/Unit]])</f>
        <v>BayNewHighbay125controls135</v>
      </c>
      <c r="G1221" s="163">
        <f>Table2[[#This Row],[Rated Power/Unit]]*0.5</f>
        <v>67.5</v>
      </c>
    </row>
    <row r="1222" spans="2:7">
      <c r="B1222" s="328" t="s">
        <v>276</v>
      </c>
      <c r="C1222" s="328" t="s">
        <v>346</v>
      </c>
      <c r="D1222" s="328" t="str">
        <f>CONCATENATE(Table2[[#This Row],[Measure]],Table2[[#This Row],[Variant]])</f>
        <v>BayNewHighbay125controls</v>
      </c>
      <c r="E1222" s="163">
        <v>136</v>
      </c>
      <c r="F1222" s="163" t="str">
        <f>CONCATENATE(Table2[[#This Row],[Measure &amp; Variant]],Table2[[#This Row],[Rated Power/Unit]])</f>
        <v>BayNewHighbay125controls136</v>
      </c>
      <c r="G1222" s="163">
        <f>Table2[[#This Row],[Rated Power/Unit]]*0.5</f>
        <v>68</v>
      </c>
    </row>
    <row r="1223" spans="2:7">
      <c r="B1223" s="328" t="s">
        <v>276</v>
      </c>
      <c r="C1223" s="328" t="s">
        <v>346</v>
      </c>
      <c r="D1223" s="328" t="str">
        <f>CONCATENATE(Table2[[#This Row],[Measure]],Table2[[#This Row],[Variant]])</f>
        <v>BayNewHighbay125controls</v>
      </c>
      <c r="E1223" s="163">
        <v>137</v>
      </c>
      <c r="F1223" s="163" t="str">
        <f>CONCATENATE(Table2[[#This Row],[Measure &amp; Variant]],Table2[[#This Row],[Rated Power/Unit]])</f>
        <v>BayNewHighbay125controls137</v>
      </c>
      <c r="G1223" s="163">
        <f>Table2[[#This Row],[Rated Power/Unit]]*0.5</f>
        <v>68.5</v>
      </c>
    </row>
    <row r="1224" spans="2:7">
      <c r="B1224" s="328" t="s">
        <v>276</v>
      </c>
      <c r="C1224" s="328" t="s">
        <v>346</v>
      </c>
      <c r="D1224" s="328" t="str">
        <f>CONCATENATE(Table2[[#This Row],[Measure]],Table2[[#This Row],[Variant]])</f>
        <v>BayNewHighbay125controls</v>
      </c>
      <c r="E1224" s="163">
        <v>138</v>
      </c>
      <c r="F1224" s="163" t="str">
        <f>CONCATENATE(Table2[[#This Row],[Measure &amp; Variant]],Table2[[#This Row],[Rated Power/Unit]])</f>
        <v>BayNewHighbay125controls138</v>
      </c>
      <c r="G1224" s="163">
        <f>Table2[[#This Row],[Rated Power/Unit]]*0.5</f>
        <v>69</v>
      </c>
    </row>
    <row r="1225" spans="2:7">
      <c r="B1225" s="328" t="s">
        <v>276</v>
      </c>
      <c r="C1225" s="328" t="s">
        <v>346</v>
      </c>
      <c r="D1225" s="328" t="str">
        <f>CONCATENATE(Table2[[#This Row],[Measure]],Table2[[#This Row],[Variant]])</f>
        <v>BayNewHighbay125controls</v>
      </c>
      <c r="E1225" s="163">
        <v>139</v>
      </c>
      <c r="F1225" s="163" t="str">
        <f>CONCATENATE(Table2[[#This Row],[Measure &amp; Variant]],Table2[[#This Row],[Rated Power/Unit]])</f>
        <v>BayNewHighbay125controls139</v>
      </c>
      <c r="G1225" s="163">
        <f>Table2[[#This Row],[Rated Power/Unit]]*0.5</f>
        <v>69.5</v>
      </c>
    </row>
    <row r="1226" spans="2:7">
      <c r="B1226" s="328" t="s">
        <v>276</v>
      </c>
      <c r="C1226" s="328" t="s">
        <v>346</v>
      </c>
      <c r="D1226" s="328" t="str">
        <f>CONCATENATE(Table2[[#This Row],[Measure]],Table2[[#This Row],[Variant]])</f>
        <v>BayNewHighbay125controls</v>
      </c>
      <c r="E1226" s="163">
        <v>140</v>
      </c>
      <c r="F1226" s="163" t="str">
        <f>CONCATENATE(Table2[[#This Row],[Measure &amp; Variant]],Table2[[#This Row],[Rated Power/Unit]])</f>
        <v>BayNewHighbay125controls140</v>
      </c>
      <c r="G1226" s="163">
        <f>Table2[[#This Row],[Rated Power/Unit]]*0.5</f>
        <v>70</v>
      </c>
    </row>
    <row r="1227" spans="2:7">
      <c r="B1227" s="328" t="s">
        <v>276</v>
      </c>
      <c r="C1227" s="328" t="s">
        <v>346</v>
      </c>
      <c r="D1227" s="328" t="str">
        <f>CONCATENATE(Table2[[#This Row],[Measure]],Table2[[#This Row],[Variant]])</f>
        <v>BayNewHighbay125controls</v>
      </c>
      <c r="E1227" s="163">
        <v>141</v>
      </c>
      <c r="F1227" s="163" t="str">
        <f>CONCATENATE(Table2[[#This Row],[Measure &amp; Variant]],Table2[[#This Row],[Rated Power/Unit]])</f>
        <v>BayNewHighbay125controls141</v>
      </c>
      <c r="G1227" s="163">
        <f>Table2[[#This Row],[Rated Power/Unit]]*0.5</f>
        <v>70.5</v>
      </c>
    </row>
    <row r="1228" spans="2:7">
      <c r="B1228" s="328" t="s">
        <v>276</v>
      </c>
      <c r="C1228" s="328" t="s">
        <v>346</v>
      </c>
      <c r="D1228" s="328" t="str">
        <f>CONCATENATE(Table2[[#This Row],[Measure]],Table2[[#This Row],[Variant]])</f>
        <v>BayNewHighbay125controls</v>
      </c>
      <c r="E1228" s="163">
        <v>142</v>
      </c>
      <c r="F1228" s="163" t="str">
        <f>CONCATENATE(Table2[[#This Row],[Measure &amp; Variant]],Table2[[#This Row],[Rated Power/Unit]])</f>
        <v>BayNewHighbay125controls142</v>
      </c>
      <c r="G1228" s="163">
        <f>Table2[[#This Row],[Rated Power/Unit]]*0.5</f>
        <v>71</v>
      </c>
    </row>
    <row r="1229" spans="2:7">
      <c r="B1229" s="328" t="s">
        <v>276</v>
      </c>
      <c r="C1229" s="328" t="s">
        <v>346</v>
      </c>
      <c r="D1229" s="328" t="str">
        <f>CONCATENATE(Table2[[#This Row],[Measure]],Table2[[#This Row],[Variant]])</f>
        <v>BayNewHighbay125controls</v>
      </c>
      <c r="E1229" s="163">
        <v>143</v>
      </c>
      <c r="F1229" s="163" t="str">
        <f>CONCATENATE(Table2[[#This Row],[Measure &amp; Variant]],Table2[[#This Row],[Rated Power/Unit]])</f>
        <v>BayNewHighbay125controls143</v>
      </c>
      <c r="G1229" s="163">
        <f>Table2[[#This Row],[Rated Power/Unit]]*0.5</f>
        <v>71.5</v>
      </c>
    </row>
    <row r="1230" spans="2:7">
      <c r="B1230" s="328" t="s">
        <v>276</v>
      </c>
      <c r="C1230" s="328" t="s">
        <v>346</v>
      </c>
      <c r="D1230" s="328" t="str">
        <f>CONCATENATE(Table2[[#This Row],[Measure]],Table2[[#This Row],[Variant]])</f>
        <v>BayNewHighbay125controls</v>
      </c>
      <c r="E1230" s="163">
        <v>144</v>
      </c>
      <c r="F1230" s="163" t="str">
        <f>CONCATENATE(Table2[[#This Row],[Measure &amp; Variant]],Table2[[#This Row],[Rated Power/Unit]])</f>
        <v>BayNewHighbay125controls144</v>
      </c>
      <c r="G1230" s="163">
        <f>Table2[[#This Row],[Rated Power/Unit]]*0.5</f>
        <v>72</v>
      </c>
    </row>
    <row r="1231" spans="2:7">
      <c r="B1231" s="328" t="s">
        <v>276</v>
      </c>
      <c r="C1231" s="328" t="s">
        <v>346</v>
      </c>
      <c r="D1231" s="328" t="str">
        <f>CONCATENATE(Table2[[#This Row],[Measure]],Table2[[#This Row],[Variant]])</f>
        <v>BayNewHighbay125controls</v>
      </c>
      <c r="E1231" s="163">
        <v>145</v>
      </c>
      <c r="F1231" s="163" t="str">
        <f>CONCATENATE(Table2[[#This Row],[Measure &amp; Variant]],Table2[[#This Row],[Rated Power/Unit]])</f>
        <v>BayNewHighbay125controls145</v>
      </c>
      <c r="G1231" s="163">
        <f>Table2[[#This Row],[Rated Power/Unit]]*0.5</f>
        <v>72.5</v>
      </c>
    </row>
    <row r="1232" spans="2:7">
      <c r="B1232" s="328" t="s">
        <v>276</v>
      </c>
      <c r="C1232" s="328" t="s">
        <v>346</v>
      </c>
      <c r="D1232" s="328" t="str">
        <f>CONCATENATE(Table2[[#This Row],[Measure]],Table2[[#This Row],[Variant]])</f>
        <v>BayNewHighbay125controls</v>
      </c>
      <c r="E1232" s="163">
        <v>146</v>
      </c>
      <c r="F1232" s="163" t="str">
        <f>CONCATENATE(Table2[[#This Row],[Measure &amp; Variant]],Table2[[#This Row],[Rated Power/Unit]])</f>
        <v>BayNewHighbay125controls146</v>
      </c>
      <c r="G1232" s="163">
        <f>Table2[[#This Row],[Rated Power/Unit]]*0.5</f>
        <v>73</v>
      </c>
    </row>
    <row r="1233" spans="2:7">
      <c r="B1233" s="328" t="s">
        <v>276</v>
      </c>
      <c r="C1233" s="328" t="s">
        <v>346</v>
      </c>
      <c r="D1233" s="328" t="str">
        <f>CONCATENATE(Table2[[#This Row],[Measure]],Table2[[#This Row],[Variant]])</f>
        <v>BayNewHighbay125controls</v>
      </c>
      <c r="E1233" s="163">
        <v>147</v>
      </c>
      <c r="F1233" s="163" t="str">
        <f>CONCATENATE(Table2[[#This Row],[Measure &amp; Variant]],Table2[[#This Row],[Rated Power/Unit]])</f>
        <v>BayNewHighbay125controls147</v>
      </c>
      <c r="G1233" s="163">
        <f>Table2[[#This Row],[Rated Power/Unit]]*0.5</f>
        <v>73.5</v>
      </c>
    </row>
    <row r="1234" spans="2:7">
      <c r="B1234" s="328" t="s">
        <v>276</v>
      </c>
      <c r="C1234" s="328" t="s">
        <v>346</v>
      </c>
      <c r="D1234" s="328" t="str">
        <f>CONCATENATE(Table2[[#This Row],[Measure]],Table2[[#This Row],[Variant]])</f>
        <v>BayNewHighbay125controls</v>
      </c>
      <c r="E1234" s="163">
        <v>148</v>
      </c>
      <c r="F1234" s="163" t="str">
        <f>CONCATENATE(Table2[[#This Row],[Measure &amp; Variant]],Table2[[#This Row],[Rated Power/Unit]])</f>
        <v>BayNewHighbay125controls148</v>
      </c>
      <c r="G1234" s="163">
        <f>Table2[[#This Row],[Rated Power/Unit]]*0.5</f>
        <v>74</v>
      </c>
    </row>
    <row r="1235" spans="2:7">
      <c r="B1235" s="328" t="s">
        <v>276</v>
      </c>
      <c r="C1235" s="328" t="s">
        <v>346</v>
      </c>
      <c r="D1235" s="328" t="str">
        <f>CONCATENATE(Table2[[#This Row],[Measure]],Table2[[#This Row],[Variant]])</f>
        <v>BayNewHighbay125controls</v>
      </c>
      <c r="E1235" s="163">
        <v>149</v>
      </c>
      <c r="F1235" s="163" t="str">
        <f>CONCATENATE(Table2[[#This Row],[Measure &amp; Variant]],Table2[[#This Row],[Rated Power/Unit]])</f>
        <v>BayNewHighbay125controls149</v>
      </c>
      <c r="G1235" s="163">
        <f>Table2[[#This Row],[Rated Power/Unit]]*0.5</f>
        <v>74.5</v>
      </c>
    </row>
    <row r="1236" spans="2:7">
      <c r="B1236" s="328" t="s">
        <v>276</v>
      </c>
      <c r="C1236" s="328" t="s">
        <v>346</v>
      </c>
      <c r="D1236" s="328" t="str">
        <f>CONCATENATE(Table2[[#This Row],[Measure]],Table2[[#This Row],[Variant]])</f>
        <v>BayNewHighbay125controls</v>
      </c>
      <c r="E1236" s="163">
        <v>150</v>
      </c>
      <c r="F1236" s="163" t="str">
        <f>CONCATENATE(Table2[[#This Row],[Measure &amp; Variant]],Table2[[#This Row],[Rated Power/Unit]])</f>
        <v>BayNewHighbay125controls150</v>
      </c>
      <c r="G1236" s="163">
        <f>Table2[[#This Row],[Rated Power/Unit]]*0.5</f>
        <v>75</v>
      </c>
    </row>
    <row r="1237" spans="2:7">
      <c r="B1237" s="328" t="s">
        <v>276</v>
      </c>
      <c r="C1237" s="328" t="s">
        <v>346</v>
      </c>
      <c r="D1237" s="328" t="str">
        <f>CONCATENATE(Table2[[#This Row],[Measure]],Table2[[#This Row],[Variant]])</f>
        <v>BayNewHighbay125controls</v>
      </c>
      <c r="E1237" s="163">
        <v>151</v>
      </c>
      <c r="F1237" s="163" t="str">
        <f>CONCATENATE(Table2[[#This Row],[Measure &amp; Variant]],Table2[[#This Row],[Rated Power/Unit]])</f>
        <v>BayNewHighbay125controls151</v>
      </c>
      <c r="G1237" s="163">
        <f>Table2[[#This Row],[Rated Power/Unit]]*0.5</f>
        <v>75.5</v>
      </c>
    </row>
    <row r="1238" spans="2:7">
      <c r="B1238" s="328" t="s">
        <v>276</v>
      </c>
      <c r="C1238" s="328" t="s">
        <v>346</v>
      </c>
      <c r="D1238" s="328" t="str">
        <f>CONCATENATE(Table2[[#This Row],[Measure]],Table2[[#This Row],[Variant]])</f>
        <v>BayNewHighbay125controls</v>
      </c>
      <c r="E1238" s="163">
        <v>152</v>
      </c>
      <c r="F1238" s="163" t="str">
        <f>CONCATENATE(Table2[[#This Row],[Measure &amp; Variant]],Table2[[#This Row],[Rated Power/Unit]])</f>
        <v>BayNewHighbay125controls152</v>
      </c>
      <c r="G1238" s="163">
        <f>Table2[[#This Row],[Rated Power/Unit]]*0.5</f>
        <v>76</v>
      </c>
    </row>
    <row r="1239" spans="2:7">
      <c r="B1239" s="328" t="s">
        <v>276</v>
      </c>
      <c r="C1239" s="328" t="s">
        <v>346</v>
      </c>
      <c r="D1239" s="328" t="str">
        <f>CONCATENATE(Table2[[#This Row],[Measure]],Table2[[#This Row],[Variant]])</f>
        <v>BayNewHighbay125controls</v>
      </c>
      <c r="E1239" s="163">
        <v>153</v>
      </c>
      <c r="F1239" s="163" t="str">
        <f>CONCATENATE(Table2[[#This Row],[Measure &amp; Variant]],Table2[[#This Row],[Rated Power/Unit]])</f>
        <v>BayNewHighbay125controls153</v>
      </c>
      <c r="G1239" s="163">
        <f>Table2[[#This Row],[Rated Power/Unit]]*0.5</f>
        <v>76.5</v>
      </c>
    </row>
    <row r="1240" spans="2:7">
      <c r="B1240" s="328" t="s">
        <v>276</v>
      </c>
      <c r="C1240" s="328" t="s">
        <v>346</v>
      </c>
      <c r="D1240" s="328" t="str">
        <f>CONCATENATE(Table2[[#This Row],[Measure]],Table2[[#This Row],[Variant]])</f>
        <v>BayNewHighbay125controls</v>
      </c>
      <c r="E1240" s="163">
        <v>154</v>
      </c>
      <c r="F1240" s="163" t="str">
        <f>CONCATENATE(Table2[[#This Row],[Measure &amp; Variant]],Table2[[#This Row],[Rated Power/Unit]])</f>
        <v>BayNewHighbay125controls154</v>
      </c>
      <c r="G1240" s="163">
        <f>Table2[[#This Row],[Rated Power/Unit]]*0.5</f>
        <v>77</v>
      </c>
    </row>
    <row r="1241" spans="2:7">
      <c r="B1241" s="328" t="s">
        <v>276</v>
      </c>
      <c r="C1241" s="328" t="s">
        <v>346</v>
      </c>
      <c r="D1241" s="328" t="str">
        <f>CONCATENATE(Table2[[#This Row],[Measure]],Table2[[#This Row],[Variant]])</f>
        <v>BayNewHighbay125controls</v>
      </c>
      <c r="E1241" s="163">
        <v>155</v>
      </c>
      <c r="F1241" s="163" t="str">
        <f>CONCATENATE(Table2[[#This Row],[Measure &amp; Variant]],Table2[[#This Row],[Rated Power/Unit]])</f>
        <v>BayNewHighbay125controls155</v>
      </c>
      <c r="G1241" s="163">
        <f>Table2[[#This Row],[Rated Power/Unit]]*0.5</f>
        <v>77.5</v>
      </c>
    </row>
    <row r="1242" spans="2:7">
      <c r="B1242" s="328" t="s">
        <v>276</v>
      </c>
      <c r="C1242" s="328" t="s">
        <v>346</v>
      </c>
      <c r="D1242" s="328" t="str">
        <f>CONCATENATE(Table2[[#This Row],[Measure]],Table2[[#This Row],[Variant]])</f>
        <v>BayNewHighbay125controls</v>
      </c>
      <c r="E1242" s="163">
        <v>156</v>
      </c>
      <c r="F1242" s="163" t="str">
        <f>CONCATENATE(Table2[[#This Row],[Measure &amp; Variant]],Table2[[#This Row],[Rated Power/Unit]])</f>
        <v>BayNewHighbay125controls156</v>
      </c>
      <c r="G1242" s="163">
        <f>Table2[[#This Row],[Rated Power/Unit]]*0.5</f>
        <v>78</v>
      </c>
    </row>
    <row r="1243" spans="2:7">
      <c r="B1243" s="328" t="s">
        <v>276</v>
      </c>
      <c r="C1243" s="328" t="s">
        <v>346</v>
      </c>
      <c r="D1243" s="328" t="str">
        <f>CONCATENATE(Table2[[#This Row],[Measure]],Table2[[#This Row],[Variant]])</f>
        <v>BayNewHighbay125controls</v>
      </c>
      <c r="E1243" s="163">
        <v>157</v>
      </c>
      <c r="F1243" s="163" t="str">
        <f>CONCATENATE(Table2[[#This Row],[Measure &amp; Variant]],Table2[[#This Row],[Rated Power/Unit]])</f>
        <v>BayNewHighbay125controls157</v>
      </c>
      <c r="G1243" s="163">
        <f>Table2[[#This Row],[Rated Power/Unit]]*0.5</f>
        <v>78.5</v>
      </c>
    </row>
    <row r="1244" spans="2:7">
      <c r="B1244" s="328" t="s">
        <v>276</v>
      </c>
      <c r="C1244" s="328" t="s">
        <v>346</v>
      </c>
      <c r="D1244" s="328" t="str">
        <f>CONCATENATE(Table2[[#This Row],[Measure]],Table2[[#This Row],[Variant]])</f>
        <v>BayNewHighbay125controls</v>
      </c>
      <c r="E1244" s="163">
        <v>158</v>
      </c>
      <c r="F1244" s="163" t="str">
        <f>CONCATENATE(Table2[[#This Row],[Measure &amp; Variant]],Table2[[#This Row],[Rated Power/Unit]])</f>
        <v>BayNewHighbay125controls158</v>
      </c>
      <c r="G1244" s="163">
        <f>Table2[[#This Row],[Rated Power/Unit]]*0.5</f>
        <v>79</v>
      </c>
    </row>
    <row r="1245" spans="2:7">
      <c r="B1245" s="328" t="s">
        <v>276</v>
      </c>
      <c r="C1245" s="328" t="s">
        <v>346</v>
      </c>
      <c r="D1245" s="328" t="str">
        <f>CONCATENATE(Table2[[#This Row],[Measure]],Table2[[#This Row],[Variant]])</f>
        <v>BayNewHighbay125controls</v>
      </c>
      <c r="E1245" s="163">
        <v>159</v>
      </c>
      <c r="F1245" s="163" t="str">
        <f>CONCATENATE(Table2[[#This Row],[Measure &amp; Variant]],Table2[[#This Row],[Rated Power/Unit]])</f>
        <v>BayNewHighbay125controls159</v>
      </c>
      <c r="G1245" s="163">
        <f>Table2[[#This Row],[Rated Power/Unit]]*0.5</f>
        <v>79.5</v>
      </c>
    </row>
    <row r="1246" spans="2:7">
      <c r="B1246" s="328" t="s">
        <v>276</v>
      </c>
      <c r="C1246" s="328" t="s">
        <v>346</v>
      </c>
      <c r="D1246" s="328" t="str">
        <f>CONCATENATE(Table2[[#This Row],[Measure]],Table2[[#This Row],[Variant]])</f>
        <v>BayNewHighbay125controls</v>
      </c>
      <c r="E1246" s="163">
        <v>160</v>
      </c>
      <c r="F1246" s="163" t="str">
        <f>CONCATENATE(Table2[[#This Row],[Measure &amp; Variant]],Table2[[#This Row],[Rated Power/Unit]])</f>
        <v>BayNewHighbay125controls160</v>
      </c>
      <c r="G1246" s="163">
        <f>Table2[[#This Row],[Rated Power/Unit]]*0.5</f>
        <v>80</v>
      </c>
    </row>
    <row r="1247" spans="2:7">
      <c r="B1247" s="328" t="s">
        <v>276</v>
      </c>
      <c r="C1247" s="328" t="s">
        <v>346</v>
      </c>
      <c r="D1247" s="328" t="str">
        <f>CONCATENATE(Table2[[#This Row],[Measure]],Table2[[#This Row],[Variant]])</f>
        <v>BayNewHighbay125controls</v>
      </c>
      <c r="E1247" s="163">
        <v>161</v>
      </c>
      <c r="F1247" s="163" t="str">
        <f>CONCATENATE(Table2[[#This Row],[Measure &amp; Variant]],Table2[[#This Row],[Rated Power/Unit]])</f>
        <v>BayNewHighbay125controls161</v>
      </c>
      <c r="G1247" s="163">
        <f>Table2[[#This Row],[Rated Power/Unit]]*0.5</f>
        <v>80.5</v>
      </c>
    </row>
    <row r="1248" spans="2:7">
      <c r="B1248" s="328" t="s">
        <v>276</v>
      </c>
      <c r="C1248" s="328" t="s">
        <v>346</v>
      </c>
      <c r="D1248" s="328" t="str">
        <f>CONCATENATE(Table2[[#This Row],[Measure]],Table2[[#This Row],[Variant]])</f>
        <v>BayNewHighbay125controls</v>
      </c>
      <c r="E1248" s="163">
        <v>162</v>
      </c>
      <c r="F1248" s="163" t="str">
        <f>CONCATENATE(Table2[[#This Row],[Measure &amp; Variant]],Table2[[#This Row],[Rated Power/Unit]])</f>
        <v>BayNewHighbay125controls162</v>
      </c>
      <c r="G1248" s="163">
        <f>Table2[[#This Row],[Rated Power/Unit]]*0.5</f>
        <v>81</v>
      </c>
    </row>
    <row r="1249" spans="2:7">
      <c r="B1249" s="328" t="s">
        <v>276</v>
      </c>
      <c r="C1249" s="328" t="s">
        <v>346</v>
      </c>
      <c r="D1249" s="328" t="str">
        <f>CONCATENATE(Table2[[#This Row],[Measure]],Table2[[#This Row],[Variant]])</f>
        <v>BayNewHighbay125controls</v>
      </c>
      <c r="E1249" s="163">
        <v>163</v>
      </c>
      <c r="F1249" s="163" t="str">
        <f>CONCATENATE(Table2[[#This Row],[Measure &amp; Variant]],Table2[[#This Row],[Rated Power/Unit]])</f>
        <v>BayNewHighbay125controls163</v>
      </c>
      <c r="G1249" s="163">
        <f>Table2[[#This Row],[Rated Power/Unit]]*0.5</f>
        <v>81.5</v>
      </c>
    </row>
    <row r="1250" spans="2:7">
      <c r="B1250" s="328" t="s">
        <v>276</v>
      </c>
      <c r="C1250" s="328" t="s">
        <v>346</v>
      </c>
      <c r="D1250" s="328" t="str">
        <f>CONCATENATE(Table2[[#This Row],[Measure]],Table2[[#This Row],[Variant]])</f>
        <v>BayNewHighbay125controls</v>
      </c>
      <c r="E1250" s="163">
        <v>164</v>
      </c>
      <c r="F1250" s="163" t="str">
        <f>CONCATENATE(Table2[[#This Row],[Measure &amp; Variant]],Table2[[#This Row],[Rated Power/Unit]])</f>
        <v>BayNewHighbay125controls164</v>
      </c>
      <c r="G1250" s="163">
        <f>Table2[[#This Row],[Rated Power/Unit]]*0.5</f>
        <v>82</v>
      </c>
    </row>
    <row r="1251" spans="2:7">
      <c r="B1251" s="328" t="s">
        <v>276</v>
      </c>
      <c r="C1251" s="328" t="s">
        <v>346</v>
      </c>
      <c r="D1251" s="328" t="str">
        <f>CONCATENATE(Table2[[#This Row],[Measure]],Table2[[#This Row],[Variant]])</f>
        <v>BayNewHighbay125controls</v>
      </c>
      <c r="E1251" s="163">
        <v>165</v>
      </c>
      <c r="F1251" s="163" t="str">
        <f>CONCATENATE(Table2[[#This Row],[Measure &amp; Variant]],Table2[[#This Row],[Rated Power/Unit]])</f>
        <v>BayNewHighbay125controls165</v>
      </c>
      <c r="G1251" s="163">
        <f>Table2[[#This Row],[Rated Power/Unit]]*0.5</f>
        <v>82.5</v>
      </c>
    </row>
    <row r="1252" spans="2:7">
      <c r="B1252" s="328" t="s">
        <v>276</v>
      </c>
      <c r="C1252" s="328" t="s">
        <v>346</v>
      </c>
      <c r="D1252" s="328" t="str">
        <f>CONCATENATE(Table2[[#This Row],[Measure]],Table2[[#This Row],[Variant]])</f>
        <v>BayNewHighbay125controls</v>
      </c>
      <c r="E1252" s="163">
        <v>166</v>
      </c>
      <c r="F1252" s="163" t="str">
        <f>CONCATENATE(Table2[[#This Row],[Measure &amp; Variant]],Table2[[#This Row],[Rated Power/Unit]])</f>
        <v>BayNewHighbay125controls166</v>
      </c>
      <c r="G1252" s="163">
        <f>Table2[[#This Row],[Rated Power/Unit]]*0.5</f>
        <v>83</v>
      </c>
    </row>
    <row r="1253" spans="2:7">
      <c r="B1253" s="328" t="s">
        <v>276</v>
      </c>
      <c r="C1253" s="328" t="s">
        <v>346</v>
      </c>
      <c r="D1253" s="328" t="str">
        <f>CONCATENATE(Table2[[#This Row],[Measure]],Table2[[#This Row],[Variant]])</f>
        <v>BayNewHighbay125controls</v>
      </c>
      <c r="E1253" s="163">
        <v>167</v>
      </c>
      <c r="F1253" s="163" t="str">
        <f>CONCATENATE(Table2[[#This Row],[Measure &amp; Variant]],Table2[[#This Row],[Rated Power/Unit]])</f>
        <v>BayNewHighbay125controls167</v>
      </c>
      <c r="G1253" s="163">
        <f>Table2[[#This Row],[Rated Power/Unit]]*0.5</f>
        <v>83.5</v>
      </c>
    </row>
    <row r="1254" spans="2:7">
      <c r="B1254" s="328" t="s">
        <v>276</v>
      </c>
      <c r="C1254" s="328" t="s">
        <v>346</v>
      </c>
      <c r="D1254" s="328" t="str">
        <f>CONCATENATE(Table2[[#This Row],[Measure]],Table2[[#This Row],[Variant]])</f>
        <v>BayNewHighbay125controls</v>
      </c>
      <c r="E1254" s="163">
        <v>168</v>
      </c>
      <c r="F1254" s="163" t="str">
        <f>CONCATENATE(Table2[[#This Row],[Measure &amp; Variant]],Table2[[#This Row],[Rated Power/Unit]])</f>
        <v>BayNewHighbay125controls168</v>
      </c>
      <c r="G1254" s="163">
        <f>Table2[[#This Row],[Rated Power/Unit]]*0.5</f>
        <v>84</v>
      </c>
    </row>
    <row r="1255" spans="2:7">
      <c r="B1255" s="328" t="s">
        <v>276</v>
      </c>
      <c r="C1255" s="328" t="s">
        <v>346</v>
      </c>
      <c r="D1255" s="328" t="str">
        <f>CONCATENATE(Table2[[#This Row],[Measure]],Table2[[#This Row],[Variant]])</f>
        <v>BayNewHighbay125controls</v>
      </c>
      <c r="E1255" s="163">
        <v>169</v>
      </c>
      <c r="F1255" s="163" t="str">
        <f>CONCATENATE(Table2[[#This Row],[Measure &amp; Variant]],Table2[[#This Row],[Rated Power/Unit]])</f>
        <v>BayNewHighbay125controls169</v>
      </c>
      <c r="G1255" s="163">
        <f>Table2[[#This Row],[Rated Power/Unit]]*0.5</f>
        <v>84.5</v>
      </c>
    </row>
    <row r="1256" spans="2:7">
      <c r="B1256" s="328" t="s">
        <v>276</v>
      </c>
      <c r="C1256" s="328" t="s">
        <v>346</v>
      </c>
      <c r="D1256" s="328" t="str">
        <f>CONCATENATE(Table2[[#This Row],[Measure]],Table2[[#This Row],[Variant]])</f>
        <v>BayNewHighbay125controls</v>
      </c>
      <c r="E1256" s="163">
        <v>170</v>
      </c>
      <c r="F1256" s="163" t="str">
        <f>CONCATENATE(Table2[[#This Row],[Measure &amp; Variant]],Table2[[#This Row],[Rated Power/Unit]])</f>
        <v>BayNewHighbay125controls170</v>
      </c>
      <c r="G1256" s="163">
        <f>Table2[[#This Row],[Rated Power/Unit]]*0.5</f>
        <v>85</v>
      </c>
    </row>
    <row r="1257" spans="2:7">
      <c r="B1257" s="328" t="s">
        <v>276</v>
      </c>
      <c r="C1257" s="328" t="s">
        <v>346</v>
      </c>
      <c r="D1257" s="328" t="str">
        <f>CONCATENATE(Table2[[#This Row],[Measure]],Table2[[#This Row],[Variant]])</f>
        <v>BayNewHighbay125controls</v>
      </c>
      <c r="E1257" s="163">
        <v>171</v>
      </c>
      <c r="F1257" s="163" t="str">
        <f>CONCATENATE(Table2[[#This Row],[Measure &amp; Variant]],Table2[[#This Row],[Rated Power/Unit]])</f>
        <v>BayNewHighbay125controls171</v>
      </c>
      <c r="G1257" s="163">
        <f>Table2[[#This Row],[Rated Power/Unit]]*0.5</f>
        <v>85.5</v>
      </c>
    </row>
    <row r="1258" spans="2:7">
      <c r="B1258" s="328" t="s">
        <v>276</v>
      </c>
      <c r="C1258" s="328" t="s">
        <v>346</v>
      </c>
      <c r="D1258" s="328" t="str">
        <f>CONCATENATE(Table2[[#This Row],[Measure]],Table2[[#This Row],[Variant]])</f>
        <v>BayNewHighbay125controls</v>
      </c>
      <c r="E1258" s="163">
        <v>172</v>
      </c>
      <c r="F1258" s="163" t="str">
        <f>CONCATENATE(Table2[[#This Row],[Measure &amp; Variant]],Table2[[#This Row],[Rated Power/Unit]])</f>
        <v>BayNewHighbay125controls172</v>
      </c>
      <c r="G1258" s="163">
        <f>Table2[[#This Row],[Rated Power/Unit]]*0.5</f>
        <v>86</v>
      </c>
    </row>
    <row r="1259" spans="2:7">
      <c r="B1259" s="328" t="s">
        <v>276</v>
      </c>
      <c r="C1259" s="328" t="s">
        <v>346</v>
      </c>
      <c r="D1259" s="328" t="str">
        <f>CONCATENATE(Table2[[#This Row],[Measure]],Table2[[#This Row],[Variant]])</f>
        <v>BayNewHighbay125controls</v>
      </c>
      <c r="E1259" s="163">
        <v>173</v>
      </c>
      <c r="F1259" s="163" t="str">
        <f>CONCATENATE(Table2[[#This Row],[Measure &amp; Variant]],Table2[[#This Row],[Rated Power/Unit]])</f>
        <v>BayNewHighbay125controls173</v>
      </c>
      <c r="G1259" s="163">
        <f>Table2[[#This Row],[Rated Power/Unit]]*0.5</f>
        <v>86.5</v>
      </c>
    </row>
    <row r="1260" spans="2:7">
      <c r="B1260" s="328" t="s">
        <v>276</v>
      </c>
      <c r="C1260" s="328" t="s">
        <v>346</v>
      </c>
      <c r="D1260" s="328" t="str">
        <f>CONCATENATE(Table2[[#This Row],[Measure]],Table2[[#This Row],[Variant]])</f>
        <v>BayNewHighbay125controls</v>
      </c>
      <c r="E1260" s="163">
        <v>174</v>
      </c>
      <c r="F1260" s="163" t="str">
        <f>CONCATENATE(Table2[[#This Row],[Measure &amp; Variant]],Table2[[#This Row],[Rated Power/Unit]])</f>
        <v>BayNewHighbay125controls174</v>
      </c>
      <c r="G1260" s="163">
        <f>Table2[[#This Row],[Rated Power/Unit]]*0.5</f>
        <v>87</v>
      </c>
    </row>
    <row r="1261" spans="2:7">
      <c r="B1261" s="328" t="s">
        <v>276</v>
      </c>
      <c r="C1261" s="328" t="s">
        <v>346</v>
      </c>
      <c r="D1261" s="328" t="str">
        <f>CONCATENATE(Table2[[#This Row],[Measure]],Table2[[#This Row],[Variant]])</f>
        <v>BayNewHighbay125controls</v>
      </c>
      <c r="E1261" s="163">
        <v>175</v>
      </c>
      <c r="F1261" s="163" t="str">
        <f>CONCATENATE(Table2[[#This Row],[Measure &amp; Variant]],Table2[[#This Row],[Rated Power/Unit]])</f>
        <v>BayNewHighbay125controls175</v>
      </c>
      <c r="G1261" s="163">
        <f>Table2[[#This Row],[Rated Power/Unit]]*0.5</f>
        <v>87.5</v>
      </c>
    </row>
    <row r="1262" spans="2:7">
      <c r="B1262" s="328" t="s">
        <v>276</v>
      </c>
      <c r="C1262" s="328" t="s">
        <v>346</v>
      </c>
      <c r="D1262" s="328" t="str">
        <f>CONCATENATE(Table2[[#This Row],[Measure]],Table2[[#This Row],[Variant]])</f>
        <v>BayNewHighbay125controls</v>
      </c>
      <c r="E1262" s="163">
        <v>176</v>
      </c>
      <c r="F1262" s="163" t="str">
        <f>CONCATENATE(Table2[[#This Row],[Measure &amp; Variant]],Table2[[#This Row],[Rated Power/Unit]])</f>
        <v>BayNewHighbay125controls176</v>
      </c>
      <c r="G1262" s="163">
        <f>Table2[[#This Row],[Rated Power/Unit]]*0.5</f>
        <v>88</v>
      </c>
    </row>
    <row r="1263" spans="2:7">
      <c r="B1263" s="328" t="s">
        <v>276</v>
      </c>
      <c r="C1263" s="328" t="s">
        <v>346</v>
      </c>
      <c r="D1263" s="328" t="str">
        <f>CONCATENATE(Table2[[#This Row],[Measure]],Table2[[#This Row],[Variant]])</f>
        <v>BayNewHighbay125controls</v>
      </c>
      <c r="E1263" s="163">
        <v>177</v>
      </c>
      <c r="F1263" s="163" t="str">
        <f>CONCATENATE(Table2[[#This Row],[Measure &amp; Variant]],Table2[[#This Row],[Rated Power/Unit]])</f>
        <v>BayNewHighbay125controls177</v>
      </c>
      <c r="G1263" s="163">
        <f>Table2[[#This Row],[Rated Power/Unit]]*0.5</f>
        <v>88.5</v>
      </c>
    </row>
    <row r="1264" spans="2:7">
      <c r="B1264" s="328" t="s">
        <v>276</v>
      </c>
      <c r="C1264" s="328" t="s">
        <v>346</v>
      </c>
      <c r="D1264" s="328" t="str">
        <f>CONCATENATE(Table2[[#This Row],[Measure]],Table2[[#This Row],[Variant]])</f>
        <v>BayNewHighbay125controls</v>
      </c>
      <c r="E1264" s="163">
        <v>178</v>
      </c>
      <c r="F1264" s="163" t="str">
        <f>CONCATENATE(Table2[[#This Row],[Measure &amp; Variant]],Table2[[#This Row],[Rated Power/Unit]])</f>
        <v>BayNewHighbay125controls178</v>
      </c>
      <c r="G1264" s="163">
        <f>Table2[[#This Row],[Rated Power/Unit]]*0.5</f>
        <v>89</v>
      </c>
    </row>
    <row r="1265" spans="2:7">
      <c r="B1265" s="328" t="s">
        <v>276</v>
      </c>
      <c r="C1265" s="328" t="s">
        <v>346</v>
      </c>
      <c r="D1265" s="328" t="str">
        <f>CONCATENATE(Table2[[#This Row],[Measure]],Table2[[#This Row],[Variant]])</f>
        <v>BayNewHighbay125controls</v>
      </c>
      <c r="E1265" s="163">
        <v>179</v>
      </c>
      <c r="F1265" s="163" t="str">
        <f>CONCATENATE(Table2[[#This Row],[Measure &amp; Variant]],Table2[[#This Row],[Rated Power/Unit]])</f>
        <v>BayNewHighbay125controls179</v>
      </c>
      <c r="G1265" s="163">
        <f>Table2[[#This Row],[Rated Power/Unit]]*0.5</f>
        <v>89.5</v>
      </c>
    </row>
    <row r="1266" spans="2:7">
      <c r="B1266" s="328" t="s">
        <v>276</v>
      </c>
      <c r="C1266" s="328" t="s">
        <v>346</v>
      </c>
      <c r="D1266" s="328" t="str">
        <f>CONCATENATE(Table2[[#This Row],[Measure]],Table2[[#This Row],[Variant]])</f>
        <v>BayNewHighbay125controls</v>
      </c>
      <c r="E1266" s="163">
        <v>180</v>
      </c>
      <c r="F1266" s="163" t="str">
        <f>CONCATENATE(Table2[[#This Row],[Measure &amp; Variant]],Table2[[#This Row],[Rated Power/Unit]])</f>
        <v>BayNewHighbay125controls180</v>
      </c>
      <c r="G1266" s="163">
        <f>Table2[[#This Row],[Rated Power/Unit]]*0.5</f>
        <v>90</v>
      </c>
    </row>
    <row r="1267" spans="2:7">
      <c r="B1267" s="328" t="s">
        <v>276</v>
      </c>
      <c r="C1267" s="328" t="s">
        <v>346</v>
      </c>
      <c r="D1267" s="328" t="str">
        <f>CONCATENATE(Table2[[#This Row],[Measure]],Table2[[#This Row],[Variant]])</f>
        <v>BayNewHighbay125controls</v>
      </c>
      <c r="E1267" s="163">
        <v>181</v>
      </c>
      <c r="F1267" s="163" t="str">
        <f>CONCATENATE(Table2[[#This Row],[Measure &amp; Variant]],Table2[[#This Row],[Rated Power/Unit]])</f>
        <v>BayNewHighbay125controls181</v>
      </c>
      <c r="G1267" s="163">
        <f>Table2[[#This Row],[Rated Power/Unit]]*0.5</f>
        <v>90.5</v>
      </c>
    </row>
    <row r="1268" spans="2:7">
      <c r="B1268" s="328" t="s">
        <v>276</v>
      </c>
      <c r="C1268" s="328" t="s">
        <v>346</v>
      </c>
      <c r="D1268" s="328" t="str">
        <f>CONCATENATE(Table2[[#This Row],[Measure]],Table2[[#This Row],[Variant]])</f>
        <v>BayNewHighbay125controls</v>
      </c>
      <c r="E1268" s="163">
        <v>182</v>
      </c>
      <c r="F1268" s="163" t="str">
        <f>CONCATENATE(Table2[[#This Row],[Measure &amp; Variant]],Table2[[#This Row],[Rated Power/Unit]])</f>
        <v>BayNewHighbay125controls182</v>
      </c>
      <c r="G1268" s="163">
        <f>Table2[[#This Row],[Rated Power/Unit]]*0.5</f>
        <v>91</v>
      </c>
    </row>
    <row r="1269" spans="2:7">
      <c r="B1269" s="328" t="s">
        <v>276</v>
      </c>
      <c r="C1269" s="328" t="s">
        <v>346</v>
      </c>
      <c r="D1269" s="328" t="str">
        <f>CONCATENATE(Table2[[#This Row],[Measure]],Table2[[#This Row],[Variant]])</f>
        <v>BayNewHighbay125controls</v>
      </c>
      <c r="E1269" s="163">
        <v>183</v>
      </c>
      <c r="F1269" s="163" t="str">
        <f>CONCATENATE(Table2[[#This Row],[Measure &amp; Variant]],Table2[[#This Row],[Rated Power/Unit]])</f>
        <v>BayNewHighbay125controls183</v>
      </c>
      <c r="G1269" s="163">
        <f>Table2[[#This Row],[Rated Power/Unit]]*0.5</f>
        <v>91.5</v>
      </c>
    </row>
    <row r="1270" spans="2:7">
      <c r="B1270" s="328" t="s">
        <v>276</v>
      </c>
      <c r="C1270" s="328" t="s">
        <v>346</v>
      </c>
      <c r="D1270" s="328" t="str">
        <f>CONCATENATE(Table2[[#This Row],[Measure]],Table2[[#This Row],[Variant]])</f>
        <v>BayNewHighbay125controls</v>
      </c>
      <c r="E1270" s="163">
        <v>184</v>
      </c>
      <c r="F1270" s="163" t="str">
        <f>CONCATENATE(Table2[[#This Row],[Measure &amp; Variant]],Table2[[#This Row],[Rated Power/Unit]])</f>
        <v>BayNewHighbay125controls184</v>
      </c>
      <c r="G1270" s="163">
        <f>Table2[[#This Row],[Rated Power/Unit]]*0.5</f>
        <v>92</v>
      </c>
    </row>
    <row r="1271" spans="2:7">
      <c r="B1271" s="328" t="s">
        <v>276</v>
      </c>
      <c r="C1271" s="328" t="s">
        <v>346</v>
      </c>
      <c r="D1271" s="328" t="str">
        <f>CONCATENATE(Table2[[#This Row],[Measure]],Table2[[#This Row],[Variant]])</f>
        <v>BayNewHighbay125controls</v>
      </c>
      <c r="E1271" s="163">
        <v>185</v>
      </c>
      <c r="F1271" s="163" t="str">
        <f>CONCATENATE(Table2[[#This Row],[Measure &amp; Variant]],Table2[[#This Row],[Rated Power/Unit]])</f>
        <v>BayNewHighbay125controls185</v>
      </c>
      <c r="G1271" s="163">
        <f>Table2[[#This Row],[Rated Power/Unit]]*0.5</f>
        <v>92.5</v>
      </c>
    </row>
    <row r="1272" spans="2:7">
      <c r="B1272" s="328" t="s">
        <v>276</v>
      </c>
      <c r="C1272" s="328" t="s">
        <v>346</v>
      </c>
      <c r="D1272" s="328" t="str">
        <f>CONCATENATE(Table2[[#This Row],[Measure]],Table2[[#This Row],[Variant]])</f>
        <v>BayNewHighbay125controls</v>
      </c>
      <c r="E1272" s="163">
        <v>186</v>
      </c>
      <c r="F1272" s="163" t="str">
        <f>CONCATENATE(Table2[[#This Row],[Measure &amp; Variant]],Table2[[#This Row],[Rated Power/Unit]])</f>
        <v>BayNewHighbay125controls186</v>
      </c>
      <c r="G1272" s="163">
        <f>Table2[[#This Row],[Rated Power/Unit]]*0.5</f>
        <v>93</v>
      </c>
    </row>
    <row r="1273" spans="2:7">
      <c r="B1273" s="328" t="s">
        <v>276</v>
      </c>
      <c r="C1273" s="328" t="s">
        <v>346</v>
      </c>
      <c r="D1273" s="328" t="str">
        <f>CONCATENATE(Table2[[#This Row],[Measure]],Table2[[#This Row],[Variant]])</f>
        <v>BayNewHighbay125controls</v>
      </c>
      <c r="E1273" s="163">
        <v>187</v>
      </c>
      <c r="F1273" s="163" t="str">
        <f>CONCATENATE(Table2[[#This Row],[Measure &amp; Variant]],Table2[[#This Row],[Rated Power/Unit]])</f>
        <v>BayNewHighbay125controls187</v>
      </c>
      <c r="G1273" s="163">
        <f>Table2[[#This Row],[Rated Power/Unit]]*0.5</f>
        <v>93.5</v>
      </c>
    </row>
    <row r="1274" spans="2:7">
      <c r="B1274" s="328" t="s">
        <v>276</v>
      </c>
      <c r="C1274" s="328" t="s">
        <v>346</v>
      </c>
      <c r="D1274" s="328" t="str">
        <f>CONCATENATE(Table2[[#This Row],[Measure]],Table2[[#This Row],[Variant]])</f>
        <v>BayNewHighbay125controls</v>
      </c>
      <c r="E1274" s="163">
        <v>188</v>
      </c>
      <c r="F1274" s="163" t="str">
        <f>CONCATENATE(Table2[[#This Row],[Measure &amp; Variant]],Table2[[#This Row],[Rated Power/Unit]])</f>
        <v>BayNewHighbay125controls188</v>
      </c>
      <c r="G1274" s="163">
        <f>Table2[[#This Row],[Rated Power/Unit]]*0.5</f>
        <v>94</v>
      </c>
    </row>
    <row r="1275" spans="2:7">
      <c r="B1275" s="328" t="s">
        <v>276</v>
      </c>
      <c r="C1275" s="328" t="s">
        <v>346</v>
      </c>
      <c r="D1275" s="328" t="str">
        <f>CONCATENATE(Table2[[#This Row],[Measure]],Table2[[#This Row],[Variant]])</f>
        <v>BayNewHighbay125controls</v>
      </c>
      <c r="E1275" s="163">
        <v>189</v>
      </c>
      <c r="F1275" s="163" t="str">
        <f>CONCATENATE(Table2[[#This Row],[Measure &amp; Variant]],Table2[[#This Row],[Rated Power/Unit]])</f>
        <v>BayNewHighbay125controls189</v>
      </c>
      <c r="G1275" s="163">
        <f>Table2[[#This Row],[Rated Power/Unit]]*0.5</f>
        <v>94.5</v>
      </c>
    </row>
    <row r="1276" spans="2:7">
      <c r="B1276" s="328" t="s">
        <v>276</v>
      </c>
      <c r="C1276" s="328" t="s">
        <v>346</v>
      </c>
      <c r="D1276" s="328" t="str">
        <f>CONCATENATE(Table2[[#This Row],[Measure]],Table2[[#This Row],[Variant]])</f>
        <v>BayNewHighbay125controls</v>
      </c>
      <c r="E1276" s="163">
        <v>190</v>
      </c>
      <c r="F1276" s="163" t="str">
        <f>CONCATENATE(Table2[[#This Row],[Measure &amp; Variant]],Table2[[#This Row],[Rated Power/Unit]])</f>
        <v>BayNewHighbay125controls190</v>
      </c>
      <c r="G1276" s="163">
        <f>Table2[[#This Row],[Rated Power/Unit]]*0.5</f>
        <v>95</v>
      </c>
    </row>
    <row r="1277" spans="2:7">
      <c r="B1277" s="328" t="s">
        <v>276</v>
      </c>
      <c r="C1277" s="328" t="s">
        <v>346</v>
      </c>
      <c r="D1277" s="328" t="str">
        <f>CONCATENATE(Table2[[#This Row],[Measure]],Table2[[#This Row],[Variant]])</f>
        <v>BayNewHighbay125controls</v>
      </c>
      <c r="E1277" s="163">
        <v>191</v>
      </c>
      <c r="F1277" s="163" t="str">
        <f>CONCATENATE(Table2[[#This Row],[Measure &amp; Variant]],Table2[[#This Row],[Rated Power/Unit]])</f>
        <v>BayNewHighbay125controls191</v>
      </c>
      <c r="G1277" s="163">
        <f>Table2[[#This Row],[Rated Power/Unit]]*0.5</f>
        <v>95.5</v>
      </c>
    </row>
    <row r="1278" spans="2:7">
      <c r="B1278" s="328" t="s">
        <v>276</v>
      </c>
      <c r="C1278" s="328" t="s">
        <v>346</v>
      </c>
      <c r="D1278" s="328" t="str">
        <f>CONCATENATE(Table2[[#This Row],[Measure]],Table2[[#This Row],[Variant]])</f>
        <v>BayNewHighbay125controls</v>
      </c>
      <c r="E1278" s="163">
        <v>192</v>
      </c>
      <c r="F1278" s="163" t="str">
        <f>CONCATENATE(Table2[[#This Row],[Measure &amp; Variant]],Table2[[#This Row],[Rated Power/Unit]])</f>
        <v>BayNewHighbay125controls192</v>
      </c>
      <c r="G1278" s="163">
        <f>Table2[[#This Row],[Rated Power/Unit]]*0.5</f>
        <v>96</v>
      </c>
    </row>
    <row r="1279" spans="2:7">
      <c r="B1279" s="328" t="s">
        <v>276</v>
      </c>
      <c r="C1279" s="328" t="s">
        <v>346</v>
      </c>
      <c r="D1279" s="328" t="str">
        <f>CONCATENATE(Table2[[#This Row],[Measure]],Table2[[#This Row],[Variant]])</f>
        <v>BayNewHighbay125controls</v>
      </c>
      <c r="E1279" s="163">
        <v>193</v>
      </c>
      <c r="F1279" s="163" t="str">
        <f>CONCATENATE(Table2[[#This Row],[Measure &amp; Variant]],Table2[[#This Row],[Rated Power/Unit]])</f>
        <v>BayNewHighbay125controls193</v>
      </c>
      <c r="G1279" s="163">
        <f>Table2[[#This Row],[Rated Power/Unit]]*0.5</f>
        <v>96.5</v>
      </c>
    </row>
    <row r="1280" spans="2:7">
      <c r="B1280" s="328" t="s">
        <v>276</v>
      </c>
      <c r="C1280" s="328" t="s">
        <v>346</v>
      </c>
      <c r="D1280" s="328" t="str">
        <f>CONCATENATE(Table2[[#This Row],[Measure]],Table2[[#This Row],[Variant]])</f>
        <v>BayNewHighbay125controls</v>
      </c>
      <c r="E1280" s="163">
        <v>194</v>
      </c>
      <c r="F1280" s="163" t="str">
        <f>CONCATENATE(Table2[[#This Row],[Measure &amp; Variant]],Table2[[#This Row],[Rated Power/Unit]])</f>
        <v>BayNewHighbay125controls194</v>
      </c>
      <c r="G1280" s="163">
        <f>Table2[[#This Row],[Rated Power/Unit]]*0.5</f>
        <v>97</v>
      </c>
    </row>
    <row r="1281" spans="2:7">
      <c r="B1281" s="328" t="s">
        <v>276</v>
      </c>
      <c r="C1281" s="328" t="s">
        <v>346</v>
      </c>
      <c r="D1281" s="328" t="str">
        <f>CONCATENATE(Table2[[#This Row],[Measure]],Table2[[#This Row],[Variant]])</f>
        <v>BayNewHighbay125controls</v>
      </c>
      <c r="E1281" s="163">
        <v>195</v>
      </c>
      <c r="F1281" s="163" t="str">
        <f>CONCATENATE(Table2[[#This Row],[Measure &amp; Variant]],Table2[[#This Row],[Rated Power/Unit]])</f>
        <v>BayNewHighbay125controls195</v>
      </c>
      <c r="G1281" s="163">
        <f>Table2[[#This Row],[Rated Power/Unit]]*0.5</f>
        <v>97.5</v>
      </c>
    </row>
    <row r="1282" spans="2:7">
      <c r="B1282" s="328" t="s">
        <v>276</v>
      </c>
      <c r="C1282" s="328" t="s">
        <v>346</v>
      </c>
      <c r="D1282" s="328" t="str">
        <f>CONCATENATE(Table2[[#This Row],[Measure]],Table2[[#This Row],[Variant]])</f>
        <v>BayNewHighbay125controls</v>
      </c>
      <c r="E1282" s="163">
        <v>196</v>
      </c>
      <c r="F1282" s="163" t="str">
        <f>CONCATENATE(Table2[[#This Row],[Measure &amp; Variant]],Table2[[#This Row],[Rated Power/Unit]])</f>
        <v>BayNewHighbay125controls196</v>
      </c>
      <c r="G1282" s="163">
        <f>Table2[[#This Row],[Rated Power/Unit]]*0.5</f>
        <v>98</v>
      </c>
    </row>
    <row r="1283" spans="2:7">
      <c r="B1283" s="328" t="s">
        <v>276</v>
      </c>
      <c r="C1283" s="328" t="s">
        <v>346</v>
      </c>
      <c r="D1283" s="328" t="str">
        <f>CONCATENATE(Table2[[#This Row],[Measure]],Table2[[#This Row],[Variant]])</f>
        <v>BayNewHighbay125controls</v>
      </c>
      <c r="E1283" s="163">
        <v>197</v>
      </c>
      <c r="F1283" s="163" t="str">
        <f>CONCATENATE(Table2[[#This Row],[Measure &amp; Variant]],Table2[[#This Row],[Rated Power/Unit]])</f>
        <v>BayNewHighbay125controls197</v>
      </c>
      <c r="G1283" s="163">
        <f>Table2[[#This Row],[Rated Power/Unit]]*0.5</f>
        <v>98.5</v>
      </c>
    </row>
    <row r="1284" spans="2:7">
      <c r="B1284" s="328" t="s">
        <v>276</v>
      </c>
      <c r="C1284" s="328" t="s">
        <v>346</v>
      </c>
      <c r="D1284" s="328" t="str">
        <f>CONCATENATE(Table2[[#This Row],[Measure]],Table2[[#This Row],[Variant]])</f>
        <v>BayNewHighbay125controls</v>
      </c>
      <c r="E1284" s="163">
        <v>198</v>
      </c>
      <c r="F1284" s="163" t="str">
        <f>CONCATENATE(Table2[[#This Row],[Measure &amp; Variant]],Table2[[#This Row],[Rated Power/Unit]])</f>
        <v>BayNewHighbay125controls198</v>
      </c>
      <c r="G1284" s="163">
        <f>Table2[[#This Row],[Rated Power/Unit]]*0.5</f>
        <v>99</v>
      </c>
    </row>
    <row r="1285" spans="2:7">
      <c r="B1285" s="328" t="s">
        <v>276</v>
      </c>
      <c r="C1285" s="328" t="s">
        <v>346</v>
      </c>
      <c r="D1285" s="328" t="str">
        <f>CONCATENATE(Table2[[#This Row],[Measure]],Table2[[#This Row],[Variant]])</f>
        <v>BayNewHighbay125controls</v>
      </c>
      <c r="E1285" s="163">
        <v>199</v>
      </c>
      <c r="F1285" s="163" t="str">
        <f>CONCATENATE(Table2[[#This Row],[Measure &amp; Variant]],Table2[[#This Row],[Rated Power/Unit]])</f>
        <v>BayNewHighbay125controls199</v>
      </c>
      <c r="G1285" s="163">
        <f>Table2[[#This Row],[Rated Power/Unit]]*0.5</f>
        <v>99.5</v>
      </c>
    </row>
    <row r="1286" spans="2:7">
      <c r="B1286" s="328" t="s">
        <v>276</v>
      </c>
      <c r="C1286" s="328" t="s">
        <v>346</v>
      </c>
      <c r="D1286" s="328" t="str">
        <f>CONCATENATE(Table2[[#This Row],[Measure]],Table2[[#This Row],[Variant]])</f>
        <v>BayNewHighbay125controls</v>
      </c>
      <c r="E1286" s="163">
        <v>200</v>
      </c>
      <c r="F1286" s="163" t="str">
        <f>CONCATENATE(Table2[[#This Row],[Measure &amp; Variant]],Table2[[#This Row],[Rated Power/Unit]])</f>
        <v>BayNewHighbay125controls200</v>
      </c>
      <c r="G1286" s="163">
        <f>Table2[[#This Row],[Rated Power/Unit]]*0.5</f>
        <v>100</v>
      </c>
    </row>
    <row r="1287" spans="2:7">
      <c r="B1287" s="328" t="s">
        <v>276</v>
      </c>
      <c r="C1287" s="328" t="s">
        <v>346</v>
      </c>
      <c r="D1287" s="328" t="str">
        <f>CONCATENATE(Table2[[#This Row],[Measure]],Table2[[#This Row],[Variant]])</f>
        <v>BayNewHighbay125controls</v>
      </c>
      <c r="E1287" s="163">
        <v>201</v>
      </c>
      <c r="F1287" s="163" t="str">
        <f>CONCATENATE(Table2[[#This Row],[Measure &amp; Variant]],Table2[[#This Row],[Rated Power/Unit]])</f>
        <v>BayNewHighbay125controls201</v>
      </c>
      <c r="G1287" s="163">
        <f>Table2[[#This Row],[Rated Power/Unit]]*0.5</f>
        <v>100.5</v>
      </c>
    </row>
    <row r="1288" spans="2:7">
      <c r="B1288" s="328" t="s">
        <v>276</v>
      </c>
      <c r="C1288" s="328" t="s">
        <v>346</v>
      </c>
      <c r="D1288" s="328" t="str">
        <f>CONCATENATE(Table2[[#This Row],[Measure]],Table2[[#This Row],[Variant]])</f>
        <v>BayNewHighbay125controls</v>
      </c>
      <c r="E1288" s="163">
        <v>202</v>
      </c>
      <c r="F1288" s="163" t="str">
        <f>CONCATENATE(Table2[[#This Row],[Measure &amp; Variant]],Table2[[#This Row],[Rated Power/Unit]])</f>
        <v>BayNewHighbay125controls202</v>
      </c>
      <c r="G1288" s="163">
        <f>Table2[[#This Row],[Rated Power/Unit]]*0.5</f>
        <v>101</v>
      </c>
    </row>
    <row r="1289" spans="2:7">
      <c r="B1289" s="328" t="s">
        <v>276</v>
      </c>
      <c r="C1289" s="328" t="s">
        <v>346</v>
      </c>
      <c r="D1289" s="328" t="str">
        <f>CONCATENATE(Table2[[#This Row],[Measure]],Table2[[#This Row],[Variant]])</f>
        <v>BayNewHighbay125controls</v>
      </c>
      <c r="E1289" s="163">
        <v>203</v>
      </c>
      <c r="F1289" s="163" t="str">
        <f>CONCATENATE(Table2[[#This Row],[Measure &amp; Variant]],Table2[[#This Row],[Rated Power/Unit]])</f>
        <v>BayNewHighbay125controls203</v>
      </c>
      <c r="G1289" s="163">
        <f>Table2[[#This Row],[Rated Power/Unit]]*0.5</f>
        <v>101.5</v>
      </c>
    </row>
    <row r="1290" spans="2:7">
      <c r="B1290" s="328" t="s">
        <v>276</v>
      </c>
      <c r="C1290" s="328" t="s">
        <v>346</v>
      </c>
      <c r="D1290" s="328" t="str">
        <f>CONCATENATE(Table2[[#This Row],[Measure]],Table2[[#This Row],[Variant]])</f>
        <v>BayNewHighbay125controls</v>
      </c>
      <c r="E1290" s="163">
        <v>204</v>
      </c>
      <c r="F1290" s="163" t="str">
        <f>CONCATENATE(Table2[[#This Row],[Measure &amp; Variant]],Table2[[#This Row],[Rated Power/Unit]])</f>
        <v>BayNewHighbay125controls204</v>
      </c>
      <c r="G1290" s="163">
        <f>Table2[[#This Row],[Rated Power/Unit]]*0.5</f>
        <v>102</v>
      </c>
    </row>
    <row r="1291" spans="2:7">
      <c r="B1291" s="328" t="s">
        <v>276</v>
      </c>
      <c r="C1291" s="328" t="s">
        <v>346</v>
      </c>
      <c r="D1291" s="328" t="str">
        <f>CONCATENATE(Table2[[#This Row],[Measure]],Table2[[#This Row],[Variant]])</f>
        <v>BayNewHighbay125controls</v>
      </c>
      <c r="E1291" s="163">
        <v>205</v>
      </c>
      <c r="F1291" s="163" t="str">
        <f>CONCATENATE(Table2[[#This Row],[Measure &amp; Variant]],Table2[[#This Row],[Rated Power/Unit]])</f>
        <v>BayNewHighbay125controls205</v>
      </c>
      <c r="G1291" s="163">
        <f>Table2[[#This Row],[Rated Power/Unit]]*0.5</f>
        <v>102.5</v>
      </c>
    </row>
    <row r="1292" spans="2:7">
      <c r="B1292" s="328" t="s">
        <v>276</v>
      </c>
      <c r="C1292" s="328" t="s">
        <v>346</v>
      </c>
      <c r="D1292" s="328" t="str">
        <f>CONCATENATE(Table2[[#This Row],[Measure]],Table2[[#This Row],[Variant]])</f>
        <v>BayNewHighbay125controls</v>
      </c>
      <c r="E1292" s="163">
        <v>206</v>
      </c>
      <c r="F1292" s="163" t="str">
        <f>CONCATENATE(Table2[[#This Row],[Measure &amp; Variant]],Table2[[#This Row],[Rated Power/Unit]])</f>
        <v>BayNewHighbay125controls206</v>
      </c>
      <c r="G1292" s="163">
        <f>Table2[[#This Row],[Rated Power/Unit]]*0.5</f>
        <v>103</v>
      </c>
    </row>
    <row r="1293" spans="2:7">
      <c r="B1293" s="328" t="s">
        <v>276</v>
      </c>
      <c r="C1293" s="328" t="s">
        <v>346</v>
      </c>
      <c r="D1293" s="328" t="str">
        <f>CONCATENATE(Table2[[#This Row],[Measure]],Table2[[#This Row],[Variant]])</f>
        <v>BayNewHighbay125controls</v>
      </c>
      <c r="E1293" s="163">
        <v>207</v>
      </c>
      <c r="F1293" s="163" t="str">
        <f>CONCATENATE(Table2[[#This Row],[Measure &amp; Variant]],Table2[[#This Row],[Rated Power/Unit]])</f>
        <v>BayNewHighbay125controls207</v>
      </c>
      <c r="G1293" s="163">
        <f>Table2[[#This Row],[Rated Power/Unit]]*0.5</f>
        <v>103.5</v>
      </c>
    </row>
    <row r="1294" spans="2:7">
      <c r="B1294" s="328" t="s">
        <v>276</v>
      </c>
      <c r="C1294" s="328" t="s">
        <v>346</v>
      </c>
      <c r="D1294" s="328" t="str">
        <f>CONCATENATE(Table2[[#This Row],[Measure]],Table2[[#This Row],[Variant]])</f>
        <v>BayNewHighbay125controls</v>
      </c>
      <c r="E1294" s="163">
        <v>208</v>
      </c>
      <c r="F1294" s="163" t="str">
        <f>CONCATENATE(Table2[[#This Row],[Measure &amp; Variant]],Table2[[#This Row],[Rated Power/Unit]])</f>
        <v>BayNewHighbay125controls208</v>
      </c>
      <c r="G1294" s="163">
        <f>Table2[[#This Row],[Rated Power/Unit]]*0.5</f>
        <v>104</v>
      </c>
    </row>
    <row r="1295" spans="2:7">
      <c r="B1295" s="328" t="s">
        <v>276</v>
      </c>
      <c r="C1295" s="328" t="s">
        <v>346</v>
      </c>
      <c r="D1295" s="328" t="str">
        <f>CONCATENATE(Table2[[#This Row],[Measure]],Table2[[#This Row],[Variant]])</f>
        <v>BayNewHighbay125controls</v>
      </c>
      <c r="E1295" s="163">
        <v>209</v>
      </c>
      <c r="F1295" s="163" t="str">
        <f>CONCATENATE(Table2[[#This Row],[Measure &amp; Variant]],Table2[[#This Row],[Rated Power/Unit]])</f>
        <v>BayNewHighbay125controls209</v>
      </c>
      <c r="G1295" s="163">
        <f>Table2[[#This Row],[Rated Power/Unit]]*0.5</f>
        <v>104.5</v>
      </c>
    </row>
    <row r="1296" spans="2:7">
      <c r="B1296" s="328" t="s">
        <v>276</v>
      </c>
      <c r="C1296" s="328" t="s">
        <v>346</v>
      </c>
      <c r="D1296" s="328" t="str">
        <f>CONCATENATE(Table2[[#This Row],[Measure]],Table2[[#This Row],[Variant]])</f>
        <v>BayNewHighbay125controls</v>
      </c>
      <c r="E1296" s="163">
        <v>210</v>
      </c>
      <c r="F1296" s="163" t="str">
        <f>CONCATENATE(Table2[[#This Row],[Measure &amp; Variant]],Table2[[#This Row],[Rated Power/Unit]])</f>
        <v>BayNewHighbay125controls210</v>
      </c>
      <c r="G1296" s="163">
        <f>Table2[[#This Row],[Rated Power/Unit]]*0.5</f>
        <v>105</v>
      </c>
    </row>
    <row r="1297" spans="2:7">
      <c r="B1297" s="328" t="s">
        <v>276</v>
      </c>
      <c r="C1297" s="328" t="s">
        <v>346</v>
      </c>
      <c r="D1297" s="328" t="str">
        <f>CONCATENATE(Table2[[#This Row],[Measure]],Table2[[#This Row],[Variant]])</f>
        <v>BayNewHighbay125controls</v>
      </c>
      <c r="E1297" s="163">
        <v>211</v>
      </c>
      <c r="F1297" s="163" t="str">
        <f>CONCATENATE(Table2[[#This Row],[Measure &amp; Variant]],Table2[[#This Row],[Rated Power/Unit]])</f>
        <v>BayNewHighbay125controls211</v>
      </c>
      <c r="G1297" s="163">
        <f>Table2[[#This Row],[Rated Power/Unit]]*0.5</f>
        <v>105.5</v>
      </c>
    </row>
    <row r="1298" spans="2:7">
      <c r="B1298" s="328" t="s">
        <v>276</v>
      </c>
      <c r="C1298" s="328" t="s">
        <v>346</v>
      </c>
      <c r="D1298" s="328" t="str">
        <f>CONCATENATE(Table2[[#This Row],[Measure]],Table2[[#This Row],[Variant]])</f>
        <v>BayNewHighbay125controls</v>
      </c>
      <c r="E1298" s="163">
        <v>212</v>
      </c>
      <c r="F1298" s="163" t="str">
        <f>CONCATENATE(Table2[[#This Row],[Measure &amp; Variant]],Table2[[#This Row],[Rated Power/Unit]])</f>
        <v>BayNewHighbay125controls212</v>
      </c>
      <c r="G1298" s="163">
        <f>Table2[[#This Row],[Rated Power/Unit]]*0.5</f>
        <v>106</v>
      </c>
    </row>
    <row r="1299" spans="2:7">
      <c r="B1299" s="328" t="s">
        <v>276</v>
      </c>
      <c r="C1299" s="328" t="s">
        <v>346</v>
      </c>
      <c r="D1299" s="328" t="str">
        <f>CONCATENATE(Table2[[#This Row],[Measure]],Table2[[#This Row],[Variant]])</f>
        <v>BayNewHighbay125controls</v>
      </c>
      <c r="E1299" s="163">
        <v>213</v>
      </c>
      <c r="F1299" s="163" t="str">
        <f>CONCATENATE(Table2[[#This Row],[Measure &amp; Variant]],Table2[[#This Row],[Rated Power/Unit]])</f>
        <v>BayNewHighbay125controls213</v>
      </c>
      <c r="G1299" s="163">
        <f>Table2[[#This Row],[Rated Power/Unit]]*0.5</f>
        <v>106.5</v>
      </c>
    </row>
    <row r="1300" spans="2:7">
      <c r="B1300" s="328" t="s">
        <v>276</v>
      </c>
      <c r="C1300" s="328" t="s">
        <v>346</v>
      </c>
      <c r="D1300" s="328" t="str">
        <f>CONCATENATE(Table2[[#This Row],[Measure]],Table2[[#This Row],[Variant]])</f>
        <v>BayNewHighbay125controls</v>
      </c>
      <c r="E1300" s="163">
        <v>214</v>
      </c>
      <c r="F1300" s="163" t="str">
        <f>CONCATENATE(Table2[[#This Row],[Measure &amp; Variant]],Table2[[#This Row],[Rated Power/Unit]])</f>
        <v>BayNewHighbay125controls214</v>
      </c>
      <c r="G1300" s="163">
        <f>Table2[[#This Row],[Rated Power/Unit]]*0.5</f>
        <v>107</v>
      </c>
    </row>
    <row r="1301" spans="2:7">
      <c r="B1301" s="328" t="s">
        <v>276</v>
      </c>
      <c r="C1301" s="328" t="s">
        <v>346</v>
      </c>
      <c r="D1301" s="328" t="str">
        <f>CONCATENATE(Table2[[#This Row],[Measure]],Table2[[#This Row],[Variant]])</f>
        <v>BayNewHighbay125controls</v>
      </c>
      <c r="E1301" s="163">
        <v>215</v>
      </c>
      <c r="F1301" s="163" t="str">
        <f>CONCATENATE(Table2[[#This Row],[Measure &amp; Variant]],Table2[[#This Row],[Rated Power/Unit]])</f>
        <v>BayNewHighbay125controls215</v>
      </c>
      <c r="G1301" s="163">
        <f>Table2[[#This Row],[Rated Power/Unit]]*0.5</f>
        <v>107.5</v>
      </c>
    </row>
    <row r="1302" spans="2:7">
      <c r="B1302" s="328" t="s">
        <v>276</v>
      </c>
      <c r="C1302" s="328" t="s">
        <v>346</v>
      </c>
      <c r="D1302" s="328" t="str">
        <f>CONCATENATE(Table2[[#This Row],[Measure]],Table2[[#This Row],[Variant]])</f>
        <v>BayNewHighbay125controls</v>
      </c>
      <c r="E1302" s="163">
        <v>216</v>
      </c>
      <c r="F1302" s="163" t="str">
        <f>CONCATENATE(Table2[[#This Row],[Measure &amp; Variant]],Table2[[#This Row],[Rated Power/Unit]])</f>
        <v>BayNewHighbay125controls216</v>
      </c>
      <c r="G1302" s="163">
        <f>Table2[[#This Row],[Rated Power/Unit]]*0.5</f>
        <v>108</v>
      </c>
    </row>
    <row r="1303" spans="2:7">
      <c r="B1303" s="328" t="s">
        <v>276</v>
      </c>
      <c r="C1303" s="328" t="s">
        <v>346</v>
      </c>
      <c r="D1303" s="328" t="str">
        <f>CONCATENATE(Table2[[#This Row],[Measure]],Table2[[#This Row],[Variant]])</f>
        <v>BayNewHighbay125controls</v>
      </c>
      <c r="E1303" s="163">
        <v>217</v>
      </c>
      <c r="F1303" s="163" t="str">
        <f>CONCATENATE(Table2[[#This Row],[Measure &amp; Variant]],Table2[[#This Row],[Rated Power/Unit]])</f>
        <v>BayNewHighbay125controls217</v>
      </c>
      <c r="G1303" s="163">
        <f>Table2[[#This Row],[Rated Power/Unit]]*0.5</f>
        <v>108.5</v>
      </c>
    </row>
    <row r="1304" spans="2:7">
      <c r="B1304" s="328" t="s">
        <v>276</v>
      </c>
      <c r="C1304" s="328" t="s">
        <v>346</v>
      </c>
      <c r="D1304" s="328" t="str">
        <f>CONCATENATE(Table2[[#This Row],[Measure]],Table2[[#This Row],[Variant]])</f>
        <v>BayNewHighbay125controls</v>
      </c>
      <c r="E1304" s="163">
        <v>218</v>
      </c>
      <c r="F1304" s="163" t="str">
        <f>CONCATENATE(Table2[[#This Row],[Measure &amp; Variant]],Table2[[#This Row],[Rated Power/Unit]])</f>
        <v>BayNewHighbay125controls218</v>
      </c>
      <c r="G1304" s="163">
        <f>Table2[[#This Row],[Rated Power/Unit]]*0.5</f>
        <v>109</v>
      </c>
    </row>
    <row r="1305" spans="2:7">
      <c r="B1305" s="328" t="s">
        <v>276</v>
      </c>
      <c r="C1305" s="328" t="s">
        <v>346</v>
      </c>
      <c r="D1305" s="328" t="str">
        <f>CONCATENATE(Table2[[#This Row],[Measure]],Table2[[#This Row],[Variant]])</f>
        <v>BayNewHighbay125controls</v>
      </c>
      <c r="E1305" s="163">
        <v>219</v>
      </c>
      <c r="F1305" s="163" t="str">
        <f>CONCATENATE(Table2[[#This Row],[Measure &amp; Variant]],Table2[[#This Row],[Rated Power/Unit]])</f>
        <v>BayNewHighbay125controls219</v>
      </c>
      <c r="G1305" s="163">
        <f>Table2[[#This Row],[Rated Power/Unit]]*0.5</f>
        <v>109.5</v>
      </c>
    </row>
    <row r="1306" spans="2:7">
      <c r="B1306" s="328" t="s">
        <v>276</v>
      </c>
      <c r="C1306" s="328" t="s">
        <v>346</v>
      </c>
      <c r="D1306" s="328" t="str">
        <f>CONCATENATE(Table2[[#This Row],[Measure]],Table2[[#This Row],[Variant]])</f>
        <v>BayNewHighbay125controls</v>
      </c>
      <c r="E1306" s="163">
        <v>220</v>
      </c>
      <c r="F1306" s="163" t="str">
        <f>CONCATENATE(Table2[[#This Row],[Measure &amp; Variant]],Table2[[#This Row],[Rated Power/Unit]])</f>
        <v>BayNewHighbay125controls220</v>
      </c>
      <c r="G1306" s="163">
        <f>Table2[[#This Row],[Rated Power/Unit]]*0.5</f>
        <v>110</v>
      </c>
    </row>
    <row r="1307" spans="2:7">
      <c r="B1307" s="328" t="s">
        <v>276</v>
      </c>
      <c r="C1307" s="328" t="s">
        <v>346</v>
      </c>
      <c r="D1307" s="328" t="str">
        <f>CONCATENATE(Table2[[#This Row],[Measure]],Table2[[#This Row],[Variant]])</f>
        <v>BayNewHighbay125controls</v>
      </c>
      <c r="E1307" s="163">
        <v>221</v>
      </c>
      <c r="F1307" s="163" t="str">
        <f>CONCATENATE(Table2[[#This Row],[Measure &amp; Variant]],Table2[[#This Row],[Rated Power/Unit]])</f>
        <v>BayNewHighbay125controls221</v>
      </c>
      <c r="G1307" s="163">
        <f>Table2[[#This Row],[Rated Power/Unit]]*0.5</f>
        <v>110.5</v>
      </c>
    </row>
    <row r="1308" spans="2:7">
      <c r="B1308" s="328" t="s">
        <v>276</v>
      </c>
      <c r="C1308" s="328" t="s">
        <v>346</v>
      </c>
      <c r="D1308" s="328" t="str">
        <f>CONCATENATE(Table2[[#This Row],[Measure]],Table2[[#This Row],[Variant]])</f>
        <v>BayNewHighbay125controls</v>
      </c>
      <c r="E1308" s="163">
        <v>222</v>
      </c>
      <c r="F1308" s="163" t="str">
        <f>CONCATENATE(Table2[[#This Row],[Measure &amp; Variant]],Table2[[#This Row],[Rated Power/Unit]])</f>
        <v>BayNewHighbay125controls222</v>
      </c>
      <c r="G1308" s="163">
        <f>Table2[[#This Row],[Rated Power/Unit]]*0.5</f>
        <v>111</v>
      </c>
    </row>
    <row r="1309" spans="2:7">
      <c r="B1309" s="328" t="s">
        <v>276</v>
      </c>
      <c r="C1309" s="328" t="s">
        <v>346</v>
      </c>
      <c r="D1309" s="328" t="str">
        <f>CONCATENATE(Table2[[#This Row],[Measure]],Table2[[#This Row],[Variant]])</f>
        <v>BayNewHighbay125controls</v>
      </c>
      <c r="E1309" s="163">
        <v>223</v>
      </c>
      <c r="F1309" s="163" t="str">
        <f>CONCATENATE(Table2[[#This Row],[Measure &amp; Variant]],Table2[[#This Row],[Rated Power/Unit]])</f>
        <v>BayNewHighbay125controls223</v>
      </c>
      <c r="G1309" s="163">
        <f>Table2[[#This Row],[Rated Power/Unit]]*0.5</f>
        <v>111.5</v>
      </c>
    </row>
    <row r="1310" spans="2:7">
      <c r="B1310" s="328" t="s">
        <v>276</v>
      </c>
      <c r="C1310" s="328" t="s">
        <v>346</v>
      </c>
      <c r="D1310" s="328" t="str">
        <f>CONCATENATE(Table2[[#This Row],[Measure]],Table2[[#This Row],[Variant]])</f>
        <v>BayNewHighbay125controls</v>
      </c>
      <c r="E1310" s="163">
        <v>224</v>
      </c>
      <c r="F1310" s="163" t="str">
        <f>CONCATENATE(Table2[[#This Row],[Measure &amp; Variant]],Table2[[#This Row],[Rated Power/Unit]])</f>
        <v>BayNewHighbay125controls224</v>
      </c>
      <c r="G1310" s="163">
        <f>Table2[[#This Row],[Rated Power/Unit]]*0.5</f>
        <v>112</v>
      </c>
    </row>
    <row r="1311" spans="2:7">
      <c r="B1311" s="328" t="s">
        <v>276</v>
      </c>
      <c r="C1311" s="328" t="s">
        <v>346</v>
      </c>
      <c r="D1311" s="328" t="str">
        <f>CONCATENATE(Table2[[#This Row],[Measure]],Table2[[#This Row],[Variant]])</f>
        <v>BayNewHighbay125controls</v>
      </c>
      <c r="E1311" s="163">
        <v>225</v>
      </c>
      <c r="F1311" s="163" t="str">
        <f>CONCATENATE(Table2[[#This Row],[Measure &amp; Variant]],Table2[[#This Row],[Rated Power/Unit]])</f>
        <v>BayNewHighbay125controls225</v>
      </c>
      <c r="G1311" s="163">
        <f>Table2[[#This Row],[Rated Power/Unit]]*0.5</f>
        <v>112.5</v>
      </c>
    </row>
    <row r="1312" spans="2:7">
      <c r="B1312" s="328" t="s">
        <v>276</v>
      </c>
      <c r="C1312" s="328" t="s">
        <v>346</v>
      </c>
      <c r="D1312" s="328" t="str">
        <f>CONCATENATE(Table2[[#This Row],[Measure]],Table2[[#This Row],[Variant]])</f>
        <v>BayNewHighbay125controls</v>
      </c>
      <c r="E1312" s="163">
        <v>226</v>
      </c>
      <c r="F1312" s="163" t="str">
        <f>CONCATENATE(Table2[[#This Row],[Measure &amp; Variant]],Table2[[#This Row],[Rated Power/Unit]])</f>
        <v>BayNewHighbay125controls226</v>
      </c>
      <c r="G1312" s="163">
        <f>Table2[[#This Row],[Rated Power/Unit]]*0.5</f>
        <v>113</v>
      </c>
    </row>
    <row r="1313" spans="2:7">
      <c r="B1313" s="328" t="s">
        <v>276</v>
      </c>
      <c r="C1313" s="328" t="s">
        <v>346</v>
      </c>
      <c r="D1313" s="328" t="str">
        <f>CONCATENATE(Table2[[#This Row],[Measure]],Table2[[#This Row],[Variant]])</f>
        <v>BayNewHighbay125controls</v>
      </c>
      <c r="E1313" s="163">
        <v>227</v>
      </c>
      <c r="F1313" s="163" t="str">
        <f>CONCATENATE(Table2[[#This Row],[Measure &amp; Variant]],Table2[[#This Row],[Rated Power/Unit]])</f>
        <v>BayNewHighbay125controls227</v>
      </c>
      <c r="G1313" s="163">
        <f>Table2[[#This Row],[Rated Power/Unit]]*0.5</f>
        <v>113.5</v>
      </c>
    </row>
    <row r="1314" spans="2:7">
      <c r="B1314" s="328" t="s">
        <v>276</v>
      </c>
      <c r="C1314" s="328" t="s">
        <v>346</v>
      </c>
      <c r="D1314" s="328" t="str">
        <f>CONCATENATE(Table2[[#This Row],[Measure]],Table2[[#This Row],[Variant]])</f>
        <v>BayNewHighbay125controls</v>
      </c>
      <c r="E1314" s="163">
        <v>228</v>
      </c>
      <c r="F1314" s="163" t="str">
        <f>CONCATENATE(Table2[[#This Row],[Measure &amp; Variant]],Table2[[#This Row],[Rated Power/Unit]])</f>
        <v>BayNewHighbay125controls228</v>
      </c>
      <c r="G1314" s="163">
        <f>Table2[[#This Row],[Rated Power/Unit]]*0.5</f>
        <v>114</v>
      </c>
    </row>
    <row r="1315" spans="2:7">
      <c r="B1315" s="328" t="s">
        <v>276</v>
      </c>
      <c r="C1315" s="328" t="s">
        <v>346</v>
      </c>
      <c r="D1315" s="328" t="str">
        <f>CONCATENATE(Table2[[#This Row],[Measure]],Table2[[#This Row],[Variant]])</f>
        <v>BayNewHighbay125controls</v>
      </c>
      <c r="E1315" s="163">
        <v>229</v>
      </c>
      <c r="F1315" s="163" t="str">
        <f>CONCATENATE(Table2[[#This Row],[Measure &amp; Variant]],Table2[[#This Row],[Rated Power/Unit]])</f>
        <v>BayNewHighbay125controls229</v>
      </c>
      <c r="G1315" s="163">
        <f>Table2[[#This Row],[Rated Power/Unit]]*0.5</f>
        <v>114.5</v>
      </c>
    </row>
    <row r="1316" spans="2:7">
      <c r="B1316" s="328" t="s">
        <v>276</v>
      </c>
      <c r="C1316" s="328" t="s">
        <v>346</v>
      </c>
      <c r="D1316" s="328" t="str">
        <f>CONCATENATE(Table2[[#This Row],[Measure]],Table2[[#This Row],[Variant]])</f>
        <v>BayNewHighbay125controls</v>
      </c>
      <c r="E1316" s="163">
        <v>230</v>
      </c>
      <c r="F1316" s="163" t="str">
        <f>CONCATENATE(Table2[[#This Row],[Measure &amp; Variant]],Table2[[#This Row],[Rated Power/Unit]])</f>
        <v>BayNewHighbay125controls230</v>
      </c>
      <c r="G1316" s="163">
        <f>Table2[[#This Row],[Rated Power/Unit]]*0.5</f>
        <v>115</v>
      </c>
    </row>
    <row r="1317" spans="2:7">
      <c r="B1317" s="328" t="s">
        <v>276</v>
      </c>
      <c r="C1317" s="328" t="s">
        <v>346</v>
      </c>
      <c r="D1317" s="328" t="str">
        <f>CONCATENATE(Table2[[#This Row],[Measure]],Table2[[#This Row],[Variant]])</f>
        <v>BayNewHighbay125controls</v>
      </c>
      <c r="E1317" s="163">
        <v>231</v>
      </c>
      <c r="F1317" s="163" t="str">
        <f>CONCATENATE(Table2[[#This Row],[Measure &amp; Variant]],Table2[[#This Row],[Rated Power/Unit]])</f>
        <v>BayNewHighbay125controls231</v>
      </c>
      <c r="G1317" s="163">
        <f>Table2[[#This Row],[Rated Power/Unit]]*0.5</f>
        <v>115.5</v>
      </c>
    </row>
    <row r="1318" spans="2:7">
      <c r="B1318" s="328" t="s">
        <v>276</v>
      </c>
      <c r="C1318" s="328" t="s">
        <v>346</v>
      </c>
      <c r="D1318" s="328" t="str">
        <f>CONCATENATE(Table2[[#This Row],[Measure]],Table2[[#This Row],[Variant]])</f>
        <v>BayNewHighbay125controls</v>
      </c>
      <c r="E1318" s="163">
        <v>232</v>
      </c>
      <c r="F1318" s="163" t="str">
        <f>CONCATENATE(Table2[[#This Row],[Measure &amp; Variant]],Table2[[#This Row],[Rated Power/Unit]])</f>
        <v>BayNewHighbay125controls232</v>
      </c>
      <c r="G1318" s="163">
        <f>Table2[[#This Row],[Rated Power/Unit]]*0.5</f>
        <v>116</v>
      </c>
    </row>
    <row r="1319" spans="2:7">
      <c r="B1319" s="328" t="s">
        <v>276</v>
      </c>
      <c r="C1319" s="328" t="s">
        <v>346</v>
      </c>
      <c r="D1319" s="328" t="str">
        <f>CONCATENATE(Table2[[#This Row],[Measure]],Table2[[#This Row],[Variant]])</f>
        <v>BayNewHighbay125controls</v>
      </c>
      <c r="E1319" s="163">
        <v>233</v>
      </c>
      <c r="F1319" s="163" t="str">
        <f>CONCATENATE(Table2[[#This Row],[Measure &amp; Variant]],Table2[[#This Row],[Rated Power/Unit]])</f>
        <v>BayNewHighbay125controls233</v>
      </c>
      <c r="G1319" s="163">
        <f>Table2[[#This Row],[Rated Power/Unit]]*0.5</f>
        <v>116.5</v>
      </c>
    </row>
    <row r="1320" spans="2:7">
      <c r="B1320" s="328" t="s">
        <v>276</v>
      </c>
      <c r="C1320" s="328" t="s">
        <v>346</v>
      </c>
      <c r="D1320" s="328" t="str">
        <f>CONCATENATE(Table2[[#This Row],[Measure]],Table2[[#This Row],[Variant]])</f>
        <v>BayNewHighbay125controls</v>
      </c>
      <c r="E1320" s="163">
        <v>234</v>
      </c>
      <c r="F1320" s="163" t="str">
        <f>CONCATENATE(Table2[[#This Row],[Measure &amp; Variant]],Table2[[#This Row],[Rated Power/Unit]])</f>
        <v>BayNewHighbay125controls234</v>
      </c>
      <c r="G1320" s="163">
        <f>Table2[[#This Row],[Rated Power/Unit]]*0.5</f>
        <v>117</v>
      </c>
    </row>
    <row r="1321" spans="2:7">
      <c r="B1321" s="328" t="s">
        <v>276</v>
      </c>
      <c r="C1321" s="328" t="s">
        <v>346</v>
      </c>
      <c r="D1321" s="328" t="str">
        <f>CONCATENATE(Table2[[#This Row],[Measure]],Table2[[#This Row],[Variant]])</f>
        <v>BayNewHighbay125controls</v>
      </c>
      <c r="E1321" s="163">
        <v>235</v>
      </c>
      <c r="F1321" s="163" t="str">
        <f>CONCATENATE(Table2[[#This Row],[Measure &amp; Variant]],Table2[[#This Row],[Rated Power/Unit]])</f>
        <v>BayNewHighbay125controls235</v>
      </c>
      <c r="G1321" s="163">
        <f>Table2[[#This Row],[Rated Power/Unit]]*0.5</f>
        <v>117.5</v>
      </c>
    </row>
    <row r="1322" spans="2:7">
      <c r="B1322" s="328" t="s">
        <v>276</v>
      </c>
      <c r="C1322" s="328" t="s">
        <v>346</v>
      </c>
      <c r="D1322" s="328" t="str">
        <f>CONCATENATE(Table2[[#This Row],[Measure]],Table2[[#This Row],[Variant]])</f>
        <v>BayNewHighbay125controls</v>
      </c>
      <c r="E1322" s="163">
        <v>236</v>
      </c>
      <c r="F1322" s="163" t="str">
        <f>CONCATENATE(Table2[[#This Row],[Measure &amp; Variant]],Table2[[#This Row],[Rated Power/Unit]])</f>
        <v>BayNewHighbay125controls236</v>
      </c>
      <c r="G1322" s="163">
        <f>Table2[[#This Row],[Rated Power/Unit]]*0.5</f>
        <v>118</v>
      </c>
    </row>
    <row r="1323" spans="2:7">
      <c r="B1323" s="328" t="s">
        <v>276</v>
      </c>
      <c r="C1323" s="328" t="s">
        <v>346</v>
      </c>
      <c r="D1323" s="328" t="str">
        <f>CONCATENATE(Table2[[#This Row],[Measure]],Table2[[#This Row],[Variant]])</f>
        <v>BayNewHighbay125controls</v>
      </c>
      <c r="E1323" s="163">
        <v>237</v>
      </c>
      <c r="F1323" s="163" t="str">
        <f>CONCATENATE(Table2[[#This Row],[Measure &amp; Variant]],Table2[[#This Row],[Rated Power/Unit]])</f>
        <v>BayNewHighbay125controls237</v>
      </c>
      <c r="G1323" s="163">
        <f>Table2[[#This Row],[Rated Power/Unit]]*0.5</f>
        <v>118.5</v>
      </c>
    </row>
    <row r="1324" spans="2:7">
      <c r="B1324" s="328" t="s">
        <v>276</v>
      </c>
      <c r="C1324" s="328" t="s">
        <v>346</v>
      </c>
      <c r="D1324" s="328" t="str">
        <f>CONCATENATE(Table2[[#This Row],[Measure]],Table2[[#This Row],[Variant]])</f>
        <v>BayNewHighbay125controls</v>
      </c>
      <c r="E1324" s="163">
        <v>238</v>
      </c>
      <c r="F1324" s="163" t="str">
        <f>CONCATENATE(Table2[[#This Row],[Measure &amp; Variant]],Table2[[#This Row],[Rated Power/Unit]])</f>
        <v>BayNewHighbay125controls238</v>
      </c>
      <c r="G1324" s="163">
        <f>Table2[[#This Row],[Rated Power/Unit]]*0.5</f>
        <v>119</v>
      </c>
    </row>
    <row r="1325" spans="2:7">
      <c r="B1325" s="328" t="s">
        <v>276</v>
      </c>
      <c r="C1325" s="328" t="s">
        <v>346</v>
      </c>
      <c r="D1325" s="328" t="str">
        <f>CONCATENATE(Table2[[#This Row],[Measure]],Table2[[#This Row],[Variant]])</f>
        <v>BayNewHighbay125controls</v>
      </c>
      <c r="E1325" s="163">
        <v>239</v>
      </c>
      <c r="F1325" s="163" t="str">
        <f>CONCATENATE(Table2[[#This Row],[Measure &amp; Variant]],Table2[[#This Row],[Rated Power/Unit]])</f>
        <v>BayNewHighbay125controls239</v>
      </c>
      <c r="G1325" s="163">
        <f>Table2[[#This Row],[Rated Power/Unit]]*0.5</f>
        <v>119.5</v>
      </c>
    </row>
    <row r="1326" spans="2:7">
      <c r="B1326" s="328" t="s">
        <v>276</v>
      </c>
      <c r="C1326" s="328" t="s">
        <v>346</v>
      </c>
      <c r="D1326" s="328" t="str">
        <f>CONCATENATE(Table2[[#This Row],[Measure]],Table2[[#This Row],[Variant]])</f>
        <v>BayNewHighbay125controls</v>
      </c>
      <c r="E1326" s="163">
        <v>240</v>
      </c>
      <c r="F1326" s="163" t="str">
        <f>CONCATENATE(Table2[[#This Row],[Measure &amp; Variant]],Table2[[#This Row],[Rated Power/Unit]])</f>
        <v>BayNewHighbay125controls240</v>
      </c>
      <c r="G1326" s="163">
        <f>Table2[[#This Row],[Rated Power/Unit]]*0.5</f>
        <v>120</v>
      </c>
    </row>
    <row r="1327" spans="2:7">
      <c r="B1327" s="328" t="s">
        <v>276</v>
      </c>
      <c r="C1327" s="328" t="s">
        <v>346</v>
      </c>
      <c r="D1327" s="328" t="str">
        <f>CONCATENATE(Table2[[#This Row],[Measure]],Table2[[#This Row],[Variant]])</f>
        <v>BayNewHighbay125controls</v>
      </c>
      <c r="E1327" s="163">
        <v>241</v>
      </c>
      <c r="F1327" s="163" t="str">
        <f>CONCATENATE(Table2[[#This Row],[Measure &amp; Variant]],Table2[[#This Row],[Rated Power/Unit]])</f>
        <v>BayNewHighbay125controls241</v>
      </c>
      <c r="G1327" s="163">
        <f>Table2[[#This Row],[Rated Power/Unit]]*0.5</f>
        <v>120.5</v>
      </c>
    </row>
    <row r="1328" spans="2:7">
      <c r="B1328" s="328" t="s">
        <v>276</v>
      </c>
      <c r="C1328" s="328" t="s">
        <v>346</v>
      </c>
      <c r="D1328" s="328" t="str">
        <f>CONCATENATE(Table2[[#This Row],[Measure]],Table2[[#This Row],[Variant]])</f>
        <v>BayNewHighbay125controls</v>
      </c>
      <c r="E1328" s="163">
        <v>242</v>
      </c>
      <c r="F1328" s="163" t="str">
        <f>CONCATENATE(Table2[[#This Row],[Measure &amp; Variant]],Table2[[#This Row],[Rated Power/Unit]])</f>
        <v>BayNewHighbay125controls242</v>
      </c>
      <c r="G1328" s="163">
        <f>Table2[[#This Row],[Rated Power/Unit]]*0.5</f>
        <v>121</v>
      </c>
    </row>
    <row r="1329" spans="2:7">
      <c r="B1329" s="328" t="s">
        <v>276</v>
      </c>
      <c r="C1329" s="328" t="s">
        <v>346</v>
      </c>
      <c r="D1329" s="328" t="str">
        <f>CONCATENATE(Table2[[#This Row],[Measure]],Table2[[#This Row],[Variant]])</f>
        <v>BayNewHighbay125controls</v>
      </c>
      <c r="E1329" s="163">
        <v>243</v>
      </c>
      <c r="F1329" s="163" t="str">
        <f>CONCATENATE(Table2[[#This Row],[Measure &amp; Variant]],Table2[[#This Row],[Rated Power/Unit]])</f>
        <v>BayNewHighbay125controls243</v>
      </c>
      <c r="G1329" s="163">
        <f>Table2[[#This Row],[Rated Power/Unit]]*0.5</f>
        <v>121.5</v>
      </c>
    </row>
    <row r="1330" spans="2:7">
      <c r="B1330" s="328" t="s">
        <v>276</v>
      </c>
      <c r="C1330" s="328" t="s">
        <v>346</v>
      </c>
      <c r="D1330" s="328" t="str">
        <f>CONCATENATE(Table2[[#This Row],[Measure]],Table2[[#This Row],[Variant]])</f>
        <v>BayNewHighbay125controls</v>
      </c>
      <c r="E1330" s="163">
        <v>244</v>
      </c>
      <c r="F1330" s="163" t="str">
        <f>CONCATENATE(Table2[[#This Row],[Measure &amp; Variant]],Table2[[#This Row],[Rated Power/Unit]])</f>
        <v>BayNewHighbay125controls244</v>
      </c>
      <c r="G1330" s="163">
        <f>Table2[[#This Row],[Rated Power/Unit]]*0.5</f>
        <v>122</v>
      </c>
    </row>
    <row r="1331" spans="2:7">
      <c r="B1331" s="328" t="s">
        <v>276</v>
      </c>
      <c r="C1331" s="328" t="s">
        <v>346</v>
      </c>
      <c r="D1331" s="328" t="str">
        <f>CONCATENATE(Table2[[#This Row],[Measure]],Table2[[#This Row],[Variant]])</f>
        <v>BayNewHighbay125controls</v>
      </c>
      <c r="E1331" s="163">
        <v>245</v>
      </c>
      <c r="F1331" s="163" t="str">
        <f>CONCATENATE(Table2[[#This Row],[Measure &amp; Variant]],Table2[[#This Row],[Rated Power/Unit]])</f>
        <v>BayNewHighbay125controls245</v>
      </c>
      <c r="G1331" s="163">
        <f>Table2[[#This Row],[Rated Power/Unit]]*0.5</f>
        <v>122.5</v>
      </c>
    </row>
    <row r="1332" spans="2:7">
      <c r="B1332" s="328" t="s">
        <v>276</v>
      </c>
      <c r="C1332" s="328" t="s">
        <v>346</v>
      </c>
      <c r="D1332" s="328" t="str">
        <f>CONCATENATE(Table2[[#This Row],[Measure]],Table2[[#This Row],[Variant]])</f>
        <v>BayNewHighbay125controls</v>
      </c>
      <c r="E1332" s="163">
        <v>246</v>
      </c>
      <c r="F1332" s="163" t="str">
        <f>CONCATENATE(Table2[[#This Row],[Measure &amp; Variant]],Table2[[#This Row],[Rated Power/Unit]])</f>
        <v>BayNewHighbay125controls246</v>
      </c>
      <c r="G1332" s="163">
        <f>Table2[[#This Row],[Rated Power/Unit]]*0.5</f>
        <v>123</v>
      </c>
    </row>
    <row r="1333" spans="2:7">
      <c r="B1333" s="328" t="s">
        <v>276</v>
      </c>
      <c r="C1333" s="328" t="s">
        <v>346</v>
      </c>
      <c r="D1333" s="328" t="str">
        <f>CONCATENATE(Table2[[#This Row],[Measure]],Table2[[#This Row],[Variant]])</f>
        <v>BayNewHighbay125controls</v>
      </c>
      <c r="E1333" s="163">
        <v>247</v>
      </c>
      <c r="F1333" s="163" t="str">
        <f>CONCATENATE(Table2[[#This Row],[Measure &amp; Variant]],Table2[[#This Row],[Rated Power/Unit]])</f>
        <v>BayNewHighbay125controls247</v>
      </c>
      <c r="G1333" s="163">
        <f>Table2[[#This Row],[Rated Power/Unit]]*0.5</f>
        <v>123.5</v>
      </c>
    </row>
    <row r="1334" spans="2:7">
      <c r="B1334" s="328" t="s">
        <v>276</v>
      </c>
      <c r="C1334" s="328" t="s">
        <v>346</v>
      </c>
      <c r="D1334" s="328" t="str">
        <f>CONCATENATE(Table2[[#This Row],[Measure]],Table2[[#This Row],[Variant]])</f>
        <v>BayNewHighbay125controls</v>
      </c>
      <c r="E1334" s="163">
        <v>248</v>
      </c>
      <c r="F1334" s="163" t="str">
        <f>CONCATENATE(Table2[[#This Row],[Measure &amp; Variant]],Table2[[#This Row],[Rated Power/Unit]])</f>
        <v>BayNewHighbay125controls248</v>
      </c>
      <c r="G1334" s="163">
        <f>Table2[[#This Row],[Rated Power/Unit]]*0.5</f>
        <v>124</v>
      </c>
    </row>
    <row r="1335" spans="2:7">
      <c r="B1335" s="328" t="s">
        <v>276</v>
      </c>
      <c r="C1335" s="328" t="s">
        <v>346</v>
      </c>
      <c r="D1335" s="328" t="str">
        <f>CONCATENATE(Table2[[#This Row],[Measure]],Table2[[#This Row],[Variant]])</f>
        <v>BayNewHighbay125controls</v>
      </c>
      <c r="E1335" s="163">
        <v>249</v>
      </c>
      <c r="F1335" s="163" t="str">
        <f>CONCATENATE(Table2[[#This Row],[Measure &amp; Variant]],Table2[[#This Row],[Rated Power/Unit]])</f>
        <v>BayNewHighbay125controls249</v>
      </c>
      <c r="G1335" s="163">
        <f>Table2[[#This Row],[Rated Power/Unit]]*0.5</f>
        <v>124.5</v>
      </c>
    </row>
    <row r="1336" spans="2:7">
      <c r="B1336" s="328" t="s">
        <v>276</v>
      </c>
      <c r="C1336" s="328" t="s">
        <v>346</v>
      </c>
      <c r="D1336" s="328" t="str">
        <f>CONCATENATE(Table2[[#This Row],[Measure]],Table2[[#This Row],[Variant]])</f>
        <v>BayNewHighbay125controls</v>
      </c>
      <c r="E1336" s="163">
        <v>250</v>
      </c>
      <c r="F1336" s="163" t="str">
        <f>CONCATENATE(Table2[[#This Row],[Measure &amp; Variant]],Table2[[#This Row],[Rated Power/Unit]])</f>
        <v>BayNewHighbay125controls250</v>
      </c>
      <c r="G1336" s="163">
        <f>Table2[[#This Row],[Rated Power/Unit]]*0.5</f>
        <v>125</v>
      </c>
    </row>
    <row r="1337" spans="2:7">
      <c r="B1337" s="328" t="s">
        <v>276</v>
      </c>
      <c r="C1337" s="328" t="s">
        <v>346</v>
      </c>
      <c r="D1337" s="328" t="str">
        <f>CONCATENATE(Table2[[#This Row],[Measure]],Table2[[#This Row],[Variant]])</f>
        <v>BayNewHighbay125controls</v>
      </c>
      <c r="E1337" s="163">
        <v>251</v>
      </c>
      <c r="F1337" s="163" t="str">
        <f>CONCATENATE(Table2[[#This Row],[Measure &amp; Variant]],Table2[[#This Row],[Rated Power/Unit]])</f>
        <v>BayNewHighbay125controls251</v>
      </c>
      <c r="G1337" s="163">
        <f>Table2[[#This Row],[Rated Power/Unit]]*0.5</f>
        <v>125.5</v>
      </c>
    </row>
    <row r="1338" spans="2:7">
      <c r="B1338" s="328" t="s">
        <v>276</v>
      </c>
      <c r="C1338" s="328" t="s">
        <v>346</v>
      </c>
      <c r="D1338" s="328" t="str">
        <f>CONCATENATE(Table2[[#This Row],[Measure]],Table2[[#This Row],[Variant]])</f>
        <v>BayNewHighbay125controls</v>
      </c>
      <c r="E1338" s="163">
        <v>252</v>
      </c>
      <c r="F1338" s="163" t="str">
        <f>CONCATENATE(Table2[[#This Row],[Measure &amp; Variant]],Table2[[#This Row],[Rated Power/Unit]])</f>
        <v>BayNewHighbay125controls252</v>
      </c>
      <c r="G1338" s="163">
        <f>Table2[[#This Row],[Rated Power/Unit]]*0.5</f>
        <v>126</v>
      </c>
    </row>
    <row r="1339" spans="2:7">
      <c r="B1339" s="328" t="s">
        <v>276</v>
      </c>
      <c r="C1339" s="328" t="s">
        <v>346</v>
      </c>
      <c r="D1339" s="328" t="str">
        <f>CONCATENATE(Table2[[#This Row],[Measure]],Table2[[#This Row],[Variant]])</f>
        <v>BayNewHighbay125controls</v>
      </c>
      <c r="E1339" s="163">
        <v>253</v>
      </c>
      <c r="F1339" s="163" t="str">
        <f>CONCATENATE(Table2[[#This Row],[Measure &amp; Variant]],Table2[[#This Row],[Rated Power/Unit]])</f>
        <v>BayNewHighbay125controls253</v>
      </c>
      <c r="G1339" s="163">
        <f>Table2[[#This Row],[Rated Power/Unit]]*0.5</f>
        <v>126.5</v>
      </c>
    </row>
    <row r="1340" spans="2:7">
      <c r="B1340" s="328" t="s">
        <v>276</v>
      </c>
      <c r="C1340" s="328" t="s">
        <v>346</v>
      </c>
      <c r="D1340" s="328" t="str">
        <f>CONCATENATE(Table2[[#This Row],[Measure]],Table2[[#This Row],[Variant]])</f>
        <v>BayNewHighbay125controls</v>
      </c>
      <c r="E1340" s="163">
        <v>254</v>
      </c>
      <c r="F1340" s="163" t="str">
        <f>CONCATENATE(Table2[[#This Row],[Measure &amp; Variant]],Table2[[#This Row],[Rated Power/Unit]])</f>
        <v>BayNewHighbay125controls254</v>
      </c>
      <c r="G1340" s="163">
        <f>Table2[[#This Row],[Rated Power/Unit]]*0.5</f>
        <v>127</v>
      </c>
    </row>
    <row r="1341" spans="2:7">
      <c r="B1341" s="328" t="s">
        <v>276</v>
      </c>
      <c r="C1341" s="328" t="s">
        <v>346</v>
      </c>
      <c r="D1341" s="328" t="str">
        <f>CONCATENATE(Table2[[#This Row],[Measure]],Table2[[#This Row],[Variant]])</f>
        <v>BayNewHighbay125controls</v>
      </c>
      <c r="E1341" s="163">
        <v>255</v>
      </c>
      <c r="F1341" s="163" t="str">
        <f>CONCATENATE(Table2[[#This Row],[Measure &amp; Variant]],Table2[[#This Row],[Rated Power/Unit]])</f>
        <v>BayNewHighbay125controls255</v>
      </c>
      <c r="G1341" s="163">
        <f>Table2[[#This Row],[Rated Power/Unit]]*0.5</f>
        <v>127.5</v>
      </c>
    </row>
    <row r="1342" spans="2:7">
      <c r="B1342" s="328" t="s">
        <v>276</v>
      </c>
      <c r="C1342" s="328" t="s">
        <v>346</v>
      </c>
      <c r="D1342" s="328" t="str">
        <f>CONCATENATE(Table2[[#This Row],[Measure]],Table2[[#This Row],[Variant]])</f>
        <v>BayNewHighbay125controls</v>
      </c>
      <c r="E1342" s="163">
        <v>256</v>
      </c>
      <c r="F1342" s="163" t="str">
        <f>CONCATENATE(Table2[[#This Row],[Measure &amp; Variant]],Table2[[#This Row],[Rated Power/Unit]])</f>
        <v>BayNewHighbay125controls256</v>
      </c>
      <c r="G1342" s="163">
        <f>Table2[[#This Row],[Rated Power/Unit]]*0.5</f>
        <v>128</v>
      </c>
    </row>
    <row r="1343" spans="2:7">
      <c r="B1343" s="328" t="s">
        <v>276</v>
      </c>
      <c r="C1343" s="328" t="s">
        <v>346</v>
      </c>
      <c r="D1343" s="328" t="str">
        <f>CONCATENATE(Table2[[#This Row],[Measure]],Table2[[#This Row],[Variant]])</f>
        <v>BayNewHighbay125controls</v>
      </c>
      <c r="E1343" s="163">
        <v>257</v>
      </c>
      <c r="F1343" s="163" t="str">
        <f>CONCATENATE(Table2[[#This Row],[Measure &amp; Variant]],Table2[[#This Row],[Rated Power/Unit]])</f>
        <v>BayNewHighbay125controls257</v>
      </c>
      <c r="G1343" s="163">
        <f>Table2[[#This Row],[Rated Power/Unit]]*0.5</f>
        <v>128.5</v>
      </c>
    </row>
    <row r="1344" spans="2:7">
      <c r="B1344" s="328" t="s">
        <v>276</v>
      </c>
      <c r="C1344" s="328" t="s">
        <v>346</v>
      </c>
      <c r="D1344" s="328" t="str">
        <f>CONCATENATE(Table2[[#This Row],[Measure]],Table2[[#This Row],[Variant]])</f>
        <v>BayNewHighbay125controls</v>
      </c>
      <c r="E1344" s="163">
        <v>258</v>
      </c>
      <c r="F1344" s="163" t="str">
        <f>CONCATENATE(Table2[[#This Row],[Measure &amp; Variant]],Table2[[#This Row],[Rated Power/Unit]])</f>
        <v>BayNewHighbay125controls258</v>
      </c>
      <c r="G1344" s="163">
        <f>Table2[[#This Row],[Rated Power/Unit]]*0.5</f>
        <v>129</v>
      </c>
    </row>
    <row r="1345" spans="2:7">
      <c r="B1345" s="328" t="s">
        <v>276</v>
      </c>
      <c r="C1345" s="328" t="s">
        <v>346</v>
      </c>
      <c r="D1345" s="328" t="str">
        <f>CONCATENATE(Table2[[#This Row],[Measure]],Table2[[#This Row],[Variant]])</f>
        <v>BayNewHighbay125controls</v>
      </c>
      <c r="E1345" s="163">
        <v>259</v>
      </c>
      <c r="F1345" s="163" t="str">
        <f>CONCATENATE(Table2[[#This Row],[Measure &amp; Variant]],Table2[[#This Row],[Rated Power/Unit]])</f>
        <v>BayNewHighbay125controls259</v>
      </c>
      <c r="G1345" s="163">
        <f>Table2[[#This Row],[Rated Power/Unit]]*0.5</f>
        <v>129.5</v>
      </c>
    </row>
    <row r="1346" spans="2:7">
      <c r="B1346" s="328" t="s">
        <v>276</v>
      </c>
      <c r="C1346" s="328" t="s">
        <v>346</v>
      </c>
      <c r="D1346" s="328" t="str">
        <f>CONCATENATE(Table2[[#This Row],[Measure]],Table2[[#This Row],[Variant]])</f>
        <v>BayNewHighbay125controls</v>
      </c>
      <c r="E1346" s="163">
        <v>260</v>
      </c>
      <c r="F1346" s="163" t="str">
        <f>CONCATENATE(Table2[[#This Row],[Measure &amp; Variant]],Table2[[#This Row],[Rated Power/Unit]])</f>
        <v>BayNewHighbay125controls260</v>
      </c>
      <c r="G1346" s="163">
        <f>Table2[[#This Row],[Rated Power/Unit]]*0.5</f>
        <v>130</v>
      </c>
    </row>
    <row r="1347" spans="2:7">
      <c r="B1347" s="328" t="s">
        <v>276</v>
      </c>
      <c r="C1347" s="328" t="s">
        <v>346</v>
      </c>
      <c r="D1347" s="328" t="str">
        <f>CONCATENATE(Table2[[#This Row],[Measure]],Table2[[#This Row],[Variant]])</f>
        <v>BayNewHighbay125controls</v>
      </c>
      <c r="E1347" s="163">
        <v>261</v>
      </c>
      <c r="F1347" s="163" t="str">
        <f>CONCATENATE(Table2[[#This Row],[Measure &amp; Variant]],Table2[[#This Row],[Rated Power/Unit]])</f>
        <v>BayNewHighbay125controls261</v>
      </c>
      <c r="G1347" s="163">
        <f>Table2[[#This Row],[Rated Power/Unit]]*0.5</f>
        <v>130.5</v>
      </c>
    </row>
    <row r="1348" spans="2:7">
      <c r="B1348" s="328" t="s">
        <v>276</v>
      </c>
      <c r="C1348" s="328" t="s">
        <v>346</v>
      </c>
      <c r="D1348" s="328" t="str">
        <f>CONCATENATE(Table2[[#This Row],[Measure]],Table2[[#This Row],[Variant]])</f>
        <v>BayNewHighbay125controls</v>
      </c>
      <c r="E1348" s="163">
        <v>262</v>
      </c>
      <c r="F1348" s="163" t="str">
        <f>CONCATENATE(Table2[[#This Row],[Measure &amp; Variant]],Table2[[#This Row],[Rated Power/Unit]])</f>
        <v>BayNewHighbay125controls262</v>
      </c>
      <c r="G1348" s="163">
        <f>Table2[[#This Row],[Rated Power/Unit]]*0.5</f>
        <v>131</v>
      </c>
    </row>
    <row r="1349" spans="2:7">
      <c r="B1349" s="328" t="s">
        <v>276</v>
      </c>
      <c r="C1349" s="328" t="s">
        <v>346</v>
      </c>
      <c r="D1349" s="328" t="str">
        <f>CONCATENATE(Table2[[#This Row],[Measure]],Table2[[#This Row],[Variant]])</f>
        <v>BayNewHighbay125controls</v>
      </c>
      <c r="E1349" s="163">
        <v>263</v>
      </c>
      <c r="F1349" s="163" t="str">
        <f>CONCATENATE(Table2[[#This Row],[Measure &amp; Variant]],Table2[[#This Row],[Rated Power/Unit]])</f>
        <v>BayNewHighbay125controls263</v>
      </c>
      <c r="G1349" s="163">
        <f>Table2[[#This Row],[Rated Power/Unit]]*0.5</f>
        <v>131.5</v>
      </c>
    </row>
    <row r="1350" spans="2:7">
      <c r="B1350" s="328" t="s">
        <v>276</v>
      </c>
      <c r="C1350" s="328" t="s">
        <v>346</v>
      </c>
      <c r="D1350" s="328" t="str">
        <f>CONCATENATE(Table2[[#This Row],[Measure]],Table2[[#This Row],[Variant]])</f>
        <v>BayNewHighbay125controls</v>
      </c>
      <c r="E1350" s="163">
        <v>264</v>
      </c>
      <c r="F1350" s="163" t="str">
        <f>CONCATENATE(Table2[[#This Row],[Measure &amp; Variant]],Table2[[#This Row],[Rated Power/Unit]])</f>
        <v>BayNewHighbay125controls264</v>
      </c>
      <c r="G1350" s="163">
        <f>Table2[[#This Row],[Rated Power/Unit]]*0.5</f>
        <v>132</v>
      </c>
    </row>
    <row r="1351" spans="2:7">
      <c r="B1351" s="328" t="s">
        <v>276</v>
      </c>
      <c r="C1351" s="328" t="s">
        <v>346</v>
      </c>
      <c r="D1351" s="328" t="str">
        <f>CONCATENATE(Table2[[#This Row],[Measure]],Table2[[#This Row],[Variant]])</f>
        <v>BayNewHighbay125controls</v>
      </c>
      <c r="E1351" s="163">
        <v>265</v>
      </c>
      <c r="F1351" s="163" t="str">
        <f>CONCATENATE(Table2[[#This Row],[Measure &amp; Variant]],Table2[[#This Row],[Rated Power/Unit]])</f>
        <v>BayNewHighbay125controls265</v>
      </c>
      <c r="G1351" s="163">
        <f>Table2[[#This Row],[Rated Power/Unit]]*0.5</f>
        <v>132.5</v>
      </c>
    </row>
    <row r="1352" spans="2:7">
      <c r="B1352" s="328" t="s">
        <v>276</v>
      </c>
      <c r="C1352" s="328" t="s">
        <v>346</v>
      </c>
      <c r="D1352" s="328" t="str">
        <f>CONCATENATE(Table2[[#This Row],[Measure]],Table2[[#This Row],[Variant]])</f>
        <v>BayNewHighbay125controls</v>
      </c>
      <c r="E1352" s="163">
        <v>266</v>
      </c>
      <c r="F1352" s="163" t="str">
        <f>CONCATENATE(Table2[[#This Row],[Measure &amp; Variant]],Table2[[#This Row],[Rated Power/Unit]])</f>
        <v>BayNewHighbay125controls266</v>
      </c>
      <c r="G1352" s="163">
        <f>Table2[[#This Row],[Rated Power/Unit]]*0.5</f>
        <v>133</v>
      </c>
    </row>
    <row r="1353" spans="2:7">
      <c r="B1353" s="328" t="s">
        <v>276</v>
      </c>
      <c r="C1353" s="328" t="s">
        <v>346</v>
      </c>
      <c r="D1353" s="328" t="str">
        <f>CONCATENATE(Table2[[#This Row],[Measure]],Table2[[#This Row],[Variant]])</f>
        <v>BayNewHighbay125controls</v>
      </c>
      <c r="E1353" s="163">
        <v>267</v>
      </c>
      <c r="F1353" s="163" t="str">
        <f>CONCATENATE(Table2[[#This Row],[Measure &amp; Variant]],Table2[[#This Row],[Rated Power/Unit]])</f>
        <v>BayNewHighbay125controls267</v>
      </c>
      <c r="G1353" s="163">
        <f>Table2[[#This Row],[Rated Power/Unit]]*0.5</f>
        <v>133.5</v>
      </c>
    </row>
    <row r="1354" spans="2:7">
      <c r="B1354" s="328" t="s">
        <v>276</v>
      </c>
      <c r="C1354" s="328" t="s">
        <v>346</v>
      </c>
      <c r="D1354" s="328" t="str">
        <f>CONCATENATE(Table2[[#This Row],[Measure]],Table2[[#This Row],[Variant]])</f>
        <v>BayNewHighbay125controls</v>
      </c>
      <c r="E1354" s="163">
        <v>268</v>
      </c>
      <c r="F1354" s="163" t="str">
        <f>CONCATENATE(Table2[[#This Row],[Measure &amp; Variant]],Table2[[#This Row],[Rated Power/Unit]])</f>
        <v>BayNewHighbay125controls268</v>
      </c>
      <c r="G1354" s="163">
        <f>Table2[[#This Row],[Rated Power/Unit]]*0.5</f>
        <v>134</v>
      </c>
    </row>
    <row r="1355" spans="2:7">
      <c r="B1355" s="328" t="s">
        <v>276</v>
      </c>
      <c r="C1355" s="328" t="s">
        <v>346</v>
      </c>
      <c r="D1355" s="328" t="str">
        <f>CONCATENATE(Table2[[#This Row],[Measure]],Table2[[#This Row],[Variant]])</f>
        <v>BayNewHighbay125controls</v>
      </c>
      <c r="E1355" s="163">
        <v>269</v>
      </c>
      <c r="F1355" s="163" t="str">
        <f>CONCATENATE(Table2[[#This Row],[Measure &amp; Variant]],Table2[[#This Row],[Rated Power/Unit]])</f>
        <v>BayNewHighbay125controls269</v>
      </c>
      <c r="G1355" s="163">
        <f>Table2[[#This Row],[Rated Power/Unit]]*0.5</f>
        <v>134.5</v>
      </c>
    </row>
    <row r="1356" spans="2:7">
      <c r="B1356" s="328" t="s">
        <v>276</v>
      </c>
      <c r="C1356" s="328" t="s">
        <v>346</v>
      </c>
      <c r="D1356" s="328" t="str">
        <f>CONCATENATE(Table2[[#This Row],[Measure]],Table2[[#This Row],[Variant]])</f>
        <v>BayNewHighbay125controls</v>
      </c>
      <c r="E1356" s="163">
        <v>270</v>
      </c>
      <c r="F1356" s="163" t="str">
        <f>CONCATENATE(Table2[[#This Row],[Measure &amp; Variant]],Table2[[#This Row],[Rated Power/Unit]])</f>
        <v>BayNewHighbay125controls270</v>
      </c>
      <c r="G1356" s="163">
        <f>Table2[[#This Row],[Rated Power/Unit]]*0.5</f>
        <v>135</v>
      </c>
    </row>
    <row r="1357" spans="2:7">
      <c r="B1357" s="328" t="s">
        <v>276</v>
      </c>
      <c r="C1357" s="328" t="s">
        <v>346</v>
      </c>
      <c r="D1357" s="328" t="str">
        <f>CONCATENATE(Table2[[#This Row],[Measure]],Table2[[#This Row],[Variant]])</f>
        <v>BayNewHighbay125controls</v>
      </c>
      <c r="E1357" s="163">
        <v>271</v>
      </c>
      <c r="F1357" s="163" t="str">
        <f>CONCATENATE(Table2[[#This Row],[Measure &amp; Variant]],Table2[[#This Row],[Rated Power/Unit]])</f>
        <v>BayNewHighbay125controls271</v>
      </c>
      <c r="G1357" s="163">
        <f>Table2[[#This Row],[Rated Power/Unit]]*0.5</f>
        <v>135.5</v>
      </c>
    </row>
    <row r="1358" spans="2:7">
      <c r="B1358" s="328" t="s">
        <v>276</v>
      </c>
      <c r="C1358" s="328" t="s">
        <v>346</v>
      </c>
      <c r="D1358" s="328" t="str">
        <f>CONCATENATE(Table2[[#This Row],[Measure]],Table2[[#This Row],[Variant]])</f>
        <v>BayNewHighbay125controls</v>
      </c>
      <c r="E1358" s="163">
        <v>272</v>
      </c>
      <c r="F1358" s="163" t="str">
        <f>CONCATENATE(Table2[[#This Row],[Measure &amp; Variant]],Table2[[#This Row],[Rated Power/Unit]])</f>
        <v>BayNewHighbay125controls272</v>
      </c>
      <c r="G1358" s="163">
        <f>Table2[[#This Row],[Rated Power/Unit]]*0.5</f>
        <v>136</v>
      </c>
    </row>
    <row r="1359" spans="2:7">
      <c r="B1359" s="328" t="s">
        <v>276</v>
      </c>
      <c r="C1359" s="328" t="s">
        <v>346</v>
      </c>
      <c r="D1359" s="328" t="str">
        <f>CONCATENATE(Table2[[#This Row],[Measure]],Table2[[#This Row],[Variant]])</f>
        <v>BayNewHighbay125controls</v>
      </c>
      <c r="E1359" s="163">
        <v>273</v>
      </c>
      <c r="F1359" s="163" t="str">
        <f>CONCATENATE(Table2[[#This Row],[Measure &amp; Variant]],Table2[[#This Row],[Rated Power/Unit]])</f>
        <v>BayNewHighbay125controls273</v>
      </c>
      <c r="G1359" s="163">
        <f>Table2[[#This Row],[Rated Power/Unit]]*0.5</f>
        <v>136.5</v>
      </c>
    </row>
    <row r="1360" spans="2:7">
      <c r="B1360" s="328" t="s">
        <v>276</v>
      </c>
      <c r="C1360" s="328" t="s">
        <v>346</v>
      </c>
      <c r="D1360" s="328" t="str">
        <f>CONCATENATE(Table2[[#This Row],[Measure]],Table2[[#This Row],[Variant]])</f>
        <v>BayNewHighbay125controls</v>
      </c>
      <c r="E1360" s="163">
        <v>274</v>
      </c>
      <c r="F1360" s="163" t="str">
        <f>CONCATENATE(Table2[[#This Row],[Measure &amp; Variant]],Table2[[#This Row],[Rated Power/Unit]])</f>
        <v>BayNewHighbay125controls274</v>
      </c>
      <c r="G1360" s="163">
        <f>Table2[[#This Row],[Rated Power/Unit]]*0.5</f>
        <v>137</v>
      </c>
    </row>
    <row r="1361" spans="2:7">
      <c r="B1361" s="328" t="s">
        <v>276</v>
      </c>
      <c r="C1361" s="328" t="s">
        <v>346</v>
      </c>
      <c r="D1361" s="328" t="str">
        <f>CONCATENATE(Table2[[#This Row],[Measure]],Table2[[#This Row],[Variant]])</f>
        <v>BayNewHighbay125controls</v>
      </c>
      <c r="E1361" s="163">
        <v>275</v>
      </c>
      <c r="F1361" s="163" t="str">
        <f>CONCATENATE(Table2[[#This Row],[Measure &amp; Variant]],Table2[[#This Row],[Rated Power/Unit]])</f>
        <v>BayNewHighbay125controls275</v>
      </c>
      <c r="G1361" s="163">
        <f>Table2[[#This Row],[Rated Power/Unit]]*0.5</f>
        <v>137.5</v>
      </c>
    </row>
    <row r="1362" spans="2:7">
      <c r="B1362" s="328" t="s">
        <v>276</v>
      </c>
      <c r="C1362" s="328" t="s">
        <v>346</v>
      </c>
      <c r="D1362" s="328" t="str">
        <f>CONCATENATE(Table2[[#This Row],[Measure]],Table2[[#This Row],[Variant]])</f>
        <v>BayNewHighbay125controls</v>
      </c>
      <c r="E1362" s="163">
        <v>276</v>
      </c>
      <c r="F1362" s="163" t="str">
        <f>CONCATENATE(Table2[[#This Row],[Measure &amp; Variant]],Table2[[#This Row],[Rated Power/Unit]])</f>
        <v>BayNewHighbay125controls276</v>
      </c>
      <c r="G1362" s="163">
        <f>Table2[[#This Row],[Rated Power/Unit]]*0.5</f>
        <v>138</v>
      </c>
    </row>
    <row r="1363" spans="2:7">
      <c r="B1363" s="328" t="s">
        <v>276</v>
      </c>
      <c r="C1363" s="328" t="s">
        <v>346</v>
      </c>
      <c r="D1363" s="328" t="str">
        <f>CONCATENATE(Table2[[#This Row],[Measure]],Table2[[#This Row],[Variant]])</f>
        <v>BayNewHighbay125controls</v>
      </c>
      <c r="E1363" s="163">
        <v>277</v>
      </c>
      <c r="F1363" s="163" t="str">
        <f>CONCATENATE(Table2[[#This Row],[Measure &amp; Variant]],Table2[[#This Row],[Rated Power/Unit]])</f>
        <v>BayNewHighbay125controls277</v>
      </c>
      <c r="G1363" s="163">
        <f>Table2[[#This Row],[Rated Power/Unit]]*0.5</f>
        <v>138.5</v>
      </c>
    </row>
    <row r="1364" spans="2:7">
      <c r="B1364" s="328" t="s">
        <v>276</v>
      </c>
      <c r="C1364" s="328" t="s">
        <v>346</v>
      </c>
      <c r="D1364" s="328" t="str">
        <f>CONCATENATE(Table2[[#This Row],[Measure]],Table2[[#This Row],[Variant]])</f>
        <v>BayNewHighbay125controls</v>
      </c>
      <c r="E1364" s="163">
        <v>278</v>
      </c>
      <c r="F1364" s="163" t="str">
        <f>CONCATENATE(Table2[[#This Row],[Measure &amp; Variant]],Table2[[#This Row],[Rated Power/Unit]])</f>
        <v>BayNewHighbay125controls278</v>
      </c>
      <c r="G1364" s="163">
        <f>Table2[[#This Row],[Rated Power/Unit]]*0.5</f>
        <v>139</v>
      </c>
    </row>
    <row r="1365" spans="2:7">
      <c r="B1365" s="328" t="s">
        <v>276</v>
      </c>
      <c r="C1365" s="328" t="s">
        <v>346</v>
      </c>
      <c r="D1365" s="328" t="str">
        <f>CONCATENATE(Table2[[#This Row],[Measure]],Table2[[#This Row],[Variant]])</f>
        <v>BayNewHighbay125controls</v>
      </c>
      <c r="E1365" s="163">
        <v>279</v>
      </c>
      <c r="F1365" s="163" t="str">
        <f>CONCATENATE(Table2[[#This Row],[Measure &amp; Variant]],Table2[[#This Row],[Rated Power/Unit]])</f>
        <v>BayNewHighbay125controls279</v>
      </c>
      <c r="G1365" s="163">
        <f>Table2[[#This Row],[Rated Power/Unit]]*0.5</f>
        <v>139.5</v>
      </c>
    </row>
    <row r="1366" spans="2:7">
      <c r="B1366" s="328" t="s">
        <v>276</v>
      </c>
      <c r="C1366" s="328" t="s">
        <v>346</v>
      </c>
      <c r="D1366" s="328" t="str">
        <f>CONCATENATE(Table2[[#This Row],[Measure]],Table2[[#This Row],[Variant]])</f>
        <v>BayNewHighbay125controls</v>
      </c>
      <c r="E1366" s="163">
        <v>280</v>
      </c>
      <c r="F1366" s="163" t="str">
        <f>CONCATENATE(Table2[[#This Row],[Measure &amp; Variant]],Table2[[#This Row],[Rated Power/Unit]])</f>
        <v>BayNewHighbay125controls280</v>
      </c>
      <c r="G1366" s="163">
        <f>Table2[[#This Row],[Rated Power/Unit]]*0.5</f>
        <v>140</v>
      </c>
    </row>
    <row r="1367" spans="2:7">
      <c r="B1367" s="328" t="s">
        <v>276</v>
      </c>
      <c r="C1367" s="328" t="s">
        <v>346</v>
      </c>
      <c r="D1367" s="328" t="str">
        <f>CONCATENATE(Table2[[#This Row],[Measure]],Table2[[#This Row],[Variant]])</f>
        <v>BayNewHighbay125controls</v>
      </c>
      <c r="E1367" s="163">
        <v>281</v>
      </c>
      <c r="F1367" s="163" t="str">
        <f>CONCATENATE(Table2[[#This Row],[Measure &amp; Variant]],Table2[[#This Row],[Rated Power/Unit]])</f>
        <v>BayNewHighbay125controls281</v>
      </c>
      <c r="G1367" s="163">
        <f>Table2[[#This Row],[Rated Power/Unit]]*0.5</f>
        <v>140.5</v>
      </c>
    </row>
    <row r="1368" spans="2:7">
      <c r="B1368" s="328" t="s">
        <v>276</v>
      </c>
      <c r="C1368" s="328" t="s">
        <v>346</v>
      </c>
      <c r="D1368" s="328" t="str">
        <f>CONCATENATE(Table2[[#This Row],[Measure]],Table2[[#This Row],[Variant]])</f>
        <v>BayNewHighbay125controls</v>
      </c>
      <c r="E1368" s="163">
        <v>282</v>
      </c>
      <c r="F1368" s="163" t="str">
        <f>CONCATENATE(Table2[[#This Row],[Measure &amp; Variant]],Table2[[#This Row],[Rated Power/Unit]])</f>
        <v>BayNewHighbay125controls282</v>
      </c>
      <c r="G1368" s="163">
        <f>Table2[[#This Row],[Rated Power/Unit]]*0.5</f>
        <v>141</v>
      </c>
    </row>
    <row r="1369" spans="2:7">
      <c r="B1369" s="328" t="s">
        <v>276</v>
      </c>
      <c r="C1369" s="328" t="s">
        <v>346</v>
      </c>
      <c r="D1369" s="328" t="str">
        <f>CONCATENATE(Table2[[#This Row],[Measure]],Table2[[#This Row],[Variant]])</f>
        <v>BayNewHighbay125controls</v>
      </c>
      <c r="E1369" s="163">
        <v>283</v>
      </c>
      <c r="F1369" s="163" t="str">
        <f>CONCATENATE(Table2[[#This Row],[Measure &amp; Variant]],Table2[[#This Row],[Rated Power/Unit]])</f>
        <v>BayNewHighbay125controls283</v>
      </c>
      <c r="G1369" s="163">
        <f>Table2[[#This Row],[Rated Power/Unit]]*0.5</f>
        <v>141.5</v>
      </c>
    </row>
    <row r="1370" spans="2:7">
      <c r="B1370" s="328" t="s">
        <v>276</v>
      </c>
      <c r="C1370" s="328" t="s">
        <v>346</v>
      </c>
      <c r="D1370" s="328" t="str">
        <f>CONCATENATE(Table2[[#This Row],[Measure]],Table2[[#This Row],[Variant]])</f>
        <v>BayNewHighbay125controls</v>
      </c>
      <c r="E1370" s="163">
        <v>284</v>
      </c>
      <c r="F1370" s="163" t="str">
        <f>CONCATENATE(Table2[[#This Row],[Measure &amp; Variant]],Table2[[#This Row],[Rated Power/Unit]])</f>
        <v>BayNewHighbay125controls284</v>
      </c>
      <c r="G1370" s="163">
        <f>Table2[[#This Row],[Rated Power/Unit]]*0.5</f>
        <v>142</v>
      </c>
    </row>
    <row r="1371" spans="2:7">
      <c r="B1371" s="328" t="s">
        <v>276</v>
      </c>
      <c r="C1371" s="328" t="s">
        <v>346</v>
      </c>
      <c r="D1371" s="328" t="str">
        <f>CONCATENATE(Table2[[#This Row],[Measure]],Table2[[#This Row],[Variant]])</f>
        <v>BayNewHighbay125controls</v>
      </c>
      <c r="E1371" s="163">
        <v>285</v>
      </c>
      <c r="F1371" s="163" t="str">
        <f>CONCATENATE(Table2[[#This Row],[Measure &amp; Variant]],Table2[[#This Row],[Rated Power/Unit]])</f>
        <v>BayNewHighbay125controls285</v>
      </c>
      <c r="G1371" s="163">
        <f>Table2[[#This Row],[Rated Power/Unit]]*0.5</f>
        <v>142.5</v>
      </c>
    </row>
    <row r="1372" spans="2:7">
      <c r="B1372" s="328" t="s">
        <v>276</v>
      </c>
      <c r="C1372" s="328" t="s">
        <v>346</v>
      </c>
      <c r="D1372" s="328" t="str">
        <f>CONCATENATE(Table2[[#This Row],[Measure]],Table2[[#This Row],[Variant]])</f>
        <v>BayNewHighbay125controls</v>
      </c>
      <c r="E1372" s="163">
        <v>286</v>
      </c>
      <c r="F1372" s="163" t="str">
        <f>CONCATENATE(Table2[[#This Row],[Measure &amp; Variant]],Table2[[#This Row],[Rated Power/Unit]])</f>
        <v>BayNewHighbay125controls286</v>
      </c>
      <c r="G1372" s="163">
        <f>Table2[[#This Row],[Rated Power/Unit]]*0.5</f>
        <v>143</v>
      </c>
    </row>
    <row r="1373" spans="2:7">
      <c r="B1373" s="328" t="s">
        <v>276</v>
      </c>
      <c r="C1373" s="328" t="s">
        <v>346</v>
      </c>
      <c r="D1373" s="328" t="str">
        <f>CONCATENATE(Table2[[#This Row],[Measure]],Table2[[#This Row],[Variant]])</f>
        <v>BayNewHighbay125controls</v>
      </c>
      <c r="E1373" s="163">
        <v>287</v>
      </c>
      <c r="F1373" s="163" t="str">
        <f>CONCATENATE(Table2[[#This Row],[Measure &amp; Variant]],Table2[[#This Row],[Rated Power/Unit]])</f>
        <v>BayNewHighbay125controls287</v>
      </c>
      <c r="G1373" s="163">
        <f>Table2[[#This Row],[Rated Power/Unit]]*0.5</f>
        <v>143.5</v>
      </c>
    </row>
    <row r="1374" spans="2:7">
      <c r="B1374" s="328" t="s">
        <v>276</v>
      </c>
      <c r="C1374" s="328" t="s">
        <v>346</v>
      </c>
      <c r="D1374" s="328" t="str">
        <f>CONCATENATE(Table2[[#This Row],[Measure]],Table2[[#This Row],[Variant]])</f>
        <v>BayNewHighbay125controls</v>
      </c>
      <c r="E1374" s="163">
        <v>288</v>
      </c>
      <c r="F1374" s="163" t="str">
        <f>CONCATENATE(Table2[[#This Row],[Measure &amp; Variant]],Table2[[#This Row],[Rated Power/Unit]])</f>
        <v>BayNewHighbay125controls288</v>
      </c>
      <c r="G1374" s="163">
        <f>Table2[[#This Row],[Rated Power/Unit]]*0.5</f>
        <v>144</v>
      </c>
    </row>
    <row r="1375" spans="2:7">
      <c r="B1375" s="328" t="s">
        <v>276</v>
      </c>
      <c r="C1375" s="328" t="s">
        <v>346</v>
      </c>
      <c r="D1375" s="328" t="str">
        <f>CONCATENATE(Table2[[#This Row],[Measure]],Table2[[#This Row],[Variant]])</f>
        <v>BayNewHighbay125controls</v>
      </c>
      <c r="E1375" s="163">
        <v>289</v>
      </c>
      <c r="F1375" s="163" t="str">
        <f>CONCATENATE(Table2[[#This Row],[Measure &amp; Variant]],Table2[[#This Row],[Rated Power/Unit]])</f>
        <v>BayNewHighbay125controls289</v>
      </c>
      <c r="G1375" s="163">
        <f>Table2[[#This Row],[Rated Power/Unit]]*0.5</f>
        <v>144.5</v>
      </c>
    </row>
    <row r="1376" spans="2:7">
      <c r="B1376" s="328" t="s">
        <v>276</v>
      </c>
      <c r="C1376" s="328" t="s">
        <v>346</v>
      </c>
      <c r="D1376" s="328" t="str">
        <f>CONCATENATE(Table2[[#This Row],[Measure]],Table2[[#This Row],[Variant]])</f>
        <v>BayNewHighbay125controls</v>
      </c>
      <c r="E1376" s="163">
        <v>290</v>
      </c>
      <c r="F1376" s="163" t="str">
        <f>CONCATENATE(Table2[[#This Row],[Measure &amp; Variant]],Table2[[#This Row],[Rated Power/Unit]])</f>
        <v>BayNewHighbay125controls290</v>
      </c>
      <c r="G1376" s="163">
        <f>Table2[[#This Row],[Rated Power/Unit]]*0.5</f>
        <v>145</v>
      </c>
    </row>
    <row r="1377" spans="2:7">
      <c r="B1377" s="328" t="s">
        <v>276</v>
      </c>
      <c r="C1377" s="328" t="s">
        <v>346</v>
      </c>
      <c r="D1377" s="328" t="str">
        <f>CONCATENATE(Table2[[#This Row],[Measure]],Table2[[#This Row],[Variant]])</f>
        <v>BayNewHighbay125controls</v>
      </c>
      <c r="E1377" s="163">
        <v>291</v>
      </c>
      <c r="F1377" s="163" t="str">
        <f>CONCATENATE(Table2[[#This Row],[Measure &amp; Variant]],Table2[[#This Row],[Rated Power/Unit]])</f>
        <v>BayNewHighbay125controls291</v>
      </c>
      <c r="G1377" s="163">
        <f>Table2[[#This Row],[Rated Power/Unit]]*0.5</f>
        <v>145.5</v>
      </c>
    </row>
    <row r="1378" spans="2:7">
      <c r="B1378" s="328" t="s">
        <v>276</v>
      </c>
      <c r="C1378" s="328" t="s">
        <v>346</v>
      </c>
      <c r="D1378" s="328" t="str">
        <f>CONCATENATE(Table2[[#This Row],[Measure]],Table2[[#This Row],[Variant]])</f>
        <v>BayNewHighbay125controls</v>
      </c>
      <c r="E1378" s="163">
        <v>292</v>
      </c>
      <c r="F1378" s="163" t="str">
        <f>CONCATENATE(Table2[[#This Row],[Measure &amp; Variant]],Table2[[#This Row],[Rated Power/Unit]])</f>
        <v>BayNewHighbay125controls292</v>
      </c>
      <c r="G1378" s="163">
        <f>Table2[[#This Row],[Rated Power/Unit]]*0.5</f>
        <v>146</v>
      </c>
    </row>
    <row r="1379" spans="2:7">
      <c r="B1379" s="328" t="s">
        <v>276</v>
      </c>
      <c r="C1379" s="328" t="s">
        <v>346</v>
      </c>
      <c r="D1379" s="328" t="str">
        <f>CONCATENATE(Table2[[#This Row],[Measure]],Table2[[#This Row],[Variant]])</f>
        <v>BayNewHighbay125controls</v>
      </c>
      <c r="E1379" s="163">
        <v>293</v>
      </c>
      <c r="F1379" s="163" t="str">
        <f>CONCATENATE(Table2[[#This Row],[Measure &amp; Variant]],Table2[[#This Row],[Rated Power/Unit]])</f>
        <v>BayNewHighbay125controls293</v>
      </c>
      <c r="G1379" s="163">
        <f>Table2[[#This Row],[Rated Power/Unit]]*0.5</f>
        <v>146.5</v>
      </c>
    </row>
    <row r="1380" spans="2:7">
      <c r="B1380" s="328" t="s">
        <v>276</v>
      </c>
      <c r="C1380" s="328" t="s">
        <v>346</v>
      </c>
      <c r="D1380" s="328" t="str">
        <f>CONCATENATE(Table2[[#This Row],[Measure]],Table2[[#This Row],[Variant]])</f>
        <v>BayNewHighbay125controls</v>
      </c>
      <c r="E1380" s="163">
        <v>294</v>
      </c>
      <c r="F1380" s="163" t="str">
        <f>CONCATENATE(Table2[[#This Row],[Measure &amp; Variant]],Table2[[#This Row],[Rated Power/Unit]])</f>
        <v>BayNewHighbay125controls294</v>
      </c>
      <c r="G1380" s="163">
        <f>Table2[[#This Row],[Rated Power/Unit]]*0.5</f>
        <v>147</v>
      </c>
    </row>
    <row r="1381" spans="2:7">
      <c r="B1381" s="328" t="s">
        <v>276</v>
      </c>
      <c r="C1381" s="328" t="s">
        <v>346</v>
      </c>
      <c r="D1381" s="328" t="str">
        <f>CONCATENATE(Table2[[#This Row],[Measure]],Table2[[#This Row],[Variant]])</f>
        <v>BayNewHighbay125controls</v>
      </c>
      <c r="E1381" s="163">
        <v>295</v>
      </c>
      <c r="F1381" s="163" t="str">
        <f>CONCATENATE(Table2[[#This Row],[Measure &amp; Variant]],Table2[[#This Row],[Rated Power/Unit]])</f>
        <v>BayNewHighbay125controls295</v>
      </c>
      <c r="G1381" s="163">
        <f>Table2[[#This Row],[Rated Power/Unit]]*0.5</f>
        <v>147.5</v>
      </c>
    </row>
    <row r="1382" spans="2:7">
      <c r="B1382" s="328" t="s">
        <v>276</v>
      </c>
      <c r="C1382" s="328" t="s">
        <v>346</v>
      </c>
      <c r="D1382" s="328" t="str">
        <f>CONCATENATE(Table2[[#This Row],[Measure]],Table2[[#This Row],[Variant]])</f>
        <v>BayNewHighbay125controls</v>
      </c>
      <c r="E1382" s="163">
        <v>296</v>
      </c>
      <c r="F1382" s="163" t="str">
        <f>CONCATENATE(Table2[[#This Row],[Measure &amp; Variant]],Table2[[#This Row],[Rated Power/Unit]])</f>
        <v>BayNewHighbay125controls296</v>
      </c>
      <c r="G1382" s="163">
        <f>Table2[[#This Row],[Rated Power/Unit]]*0.5</f>
        <v>148</v>
      </c>
    </row>
    <row r="1383" spans="2:7">
      <c r="B1383" s="328" t="s">
        <v>276</v>
      </c>
      <c r="C1383" s="328" t="s">
        <v>346</v>
      </c>
      <c r="D1383" s="328" t="str">
        <f>CONCATENATE(Table2[[#This Row],[Measure]],Table2[[#This Row],[Variant]])</f>
        <v>BayNewHighbay125controls</v>
      </c>
      <c r="E1383" s="163">
        <v>297</v>
      </c>
      <c r="F1383" s="163" t="str">
        <f>CONCATENATE(Table2[[#This Row],[Measure &amp; Variant]],Table2[[#This Row],[Rated Power/Unit]])</f>
        <v>BayNewHighbay125controls297</v>
      </c>
      <c r="G1383" s="163">
        <f>Table2[[#This Row],[Rated Power/Unit]]*0.5</f>
        <v>148.5</v>
      </c>
    </row>
    <row r="1384" spans="2:7">
      <c r="B1384" s="328" t="s">
        <v>276</v>
      </c>
      <c r="C1384" s="328" t="s">
        <v>346</v>
      </c>
      <c r="D1384" s="328" t="str">
        <f>CONCATENATE(Table2[[#This Row],[Measure]],Table2[[#This Row],[Variant]])</f>
        <v>BayNewHighbay125controls</v>
      </c>
      <c r="E1384" s="163">
        <v>298</v>
      </c>
      <c r="F1384" s="163" t="str">
        <f>CONCATENATE(Table2[[#This Row],[Measure &amp; Variant]],Table2[[#This Row],[Rated Power/Unit]])</f>
        <v>BayNewHighbay125controls298</v>
      </c>
      <c r="G1384" s="163">
        <f>Table2[[#This Row],[Rated Power/Unit]]*0.5</f>
        <v>149</v>
      </c>
    </row>
    <row r="1385" spans="2:7">
      <c r="B1385" s="328" t="s">
        <v>276</v>
      </c>
      <c r="C1385" s="328" t="s">
        <v>346</v>
      </c>
      <c r="D1385" s="328" t="str">
        <f>CONCATENATE(Table2[[#This Row],[Measure]],Table2[[#This Row],[Variant]])</f>
        <v>BayNewHighbay125controls</v>
      </c>
      <c r="E1385" s="163">
        <v>299</v>
      </c>
      <c r="F1385" s="163" t="str">
        <f>CONCATENATE(Table2[[#This Row],[Measure &amp; Variant]],Table2[[#This Row],[Rated Power/Unit]])</f>
        <v>BayNewHighbay125controls299</v>
      </c>
      <c r="G1385" s="163">
        <f>Table2[[#This Row],[Rated Power/Unit]]*0.5</f>
        <v>149.5</v>
      </c>
    </row>
    <row r="1386" spans="2:7">
      <c r="B1386" s="328" t="s">
        <v>276</v>
      </c>
      <c r="C1386" s="328" t="s">
        <v>346</v>
      </c>
      <c r="D1386" s="328" t="str">
        <f>CONCATENATE(Table2[[#This Row],[Measure]],Table2[[#This Row],[Variant]])</f>
        <v>BayNewHighbay125controls</v>
      </c>
      <c r="E1386" s="163">
        <v>300</v>
      </c>
      <c r="F1386" s="163" t="str">
        <f>CONCATENATE(Table2[[#This Row],[Measure &amp; Variant]],Table2[[#This Row],[Rated Power/Unit]])</f>
        <v>BayNewHighbay125controls300</v>
      </c>
      <c r="G1386" s="163">
        <f>Table2[[#This Row],[Rated Power/Unit]]*0.5</f>
        <v>150</v>
      </c>
    </row>
    <row r="1387" spans="2:7">
      <c r="B1387" s="325" t="s">
        <v>299</v>
      </c>
      <c r="C1387" s="325" t="s">
        <v>349</v>
      </c>
      <c r="D1387" s="325" t="str">
        <f>CONCATENATE(Table2[[#This Row],[Measure]],Table2[[#This Row],[Variant]])</f>
        <v>ExitMeasureExitLED</v>
      </c>
      <c r="E1387" s="13" t="s">
        <v>379</v>
      </c>
      <c r="F1387" t="str">
        <f>CONCATENATE(Table2[[#This Row],[Measure &amp; Variant]],Table2[[#This Row],[Rated Power/Unit]])</f>
        <v>ExitMeasureExitLED&lt;1</v>
      </c>
      <c r="G1387" s="13">
        <v>0.25</v>
      </c>
    </row>
    <row r="1388" spans="2:7">
      <c r="B1388" s="325" t="s">
        <v>299</v>
      </c>
      <c r="C1388" s="325" t="s">
        <v>349</v>
      </c>
      <c r="D1388" s="325" t="str">
        <f>CONCATENATE(Table2[[#This Row],[Measure]],Table2[[#This Row],[Variant]])</f>
        <v>ExitMeasureExitLED</v>
      </c>
      <c r="E1388">
        <v>1</v>
      </c>
      <c r="F1388" t="str">
        <f>CONCATENATE(Table2[[#This Row],[Measure &amp; Variant]],Table2[[#This Row],[Rated Power/Unit]])</f>
        <v>ExitMeasureExitLED1</v>
      </c>
      <c r="G1388">
        <f>Table2[[#This Row],[Rated Power/Unit]]</f>
        <v>1</v>
      </c>
    </row>
    <row r="1389" spans="2:7">
      <c r="B1389" s="325" t="s">
        <v>299</v>
      </c>
      <c r="C1389" s="325" t="s">
        <v>349</v>
      </c>
      <c r="D1389" s="325" t="str">
        <f>CONCATENATE(Table2[[#This Row],[Measure]],Table2[[#This Row],[Variant]])</f>
        <v>ExitMeasureExitLED</v>
      </c>
      <c r="E1389">
        <v>2</v>
      </c>
      <c r="F1389" t="str">
        <f>CONCATENATE(Table2[[#This Row],[Measure &amp; Variant]],Table2[[#This Row],[Rated Power/Unit]])</f>
        <v>ExitMeasureExitLED2</v>
      </c>
      <c r="G1389">
        <f>Table2[[#This Row],[Rated Power/Unit]]</f>
        <v>2</v>
      </c>
    </row>
    <row r="1390" spans="2:7">
      <c r="B1390" s="325" t="s">
        <v>299</v>
      </c>
      <c r="C1390" s="325" t="s">
        <v>349</v>
      </c>
      <c r="D1390" s="325" t="str">
        <f>CONCATENATE(Table2[[#This Row],[Measure]],Table2[[#This Row],[Variant]])</f>
        <v>ExitMeasureExitLED</v>
      </c>
      <c r="E1390">
        <v>3</v>
      </c>
      <c r="F1390" t="str">
        <f>CONCATENATE(Table2[[#This Row],[Measure &amp; Variant]],Table2[[#This Row],[Rated Power/Unit]])</f>
        <v>ExitMeasureExitLED3</v>
      </c>
      <c r="G1390">
        <f>Table2[[#This Row],[Rated Power/Unit]]</f>
        <v>3</v>
      </c>
    </row>
    <row r="1391" spans="2:7">
      <c r="B1391" s="325" t="s">
        <v>299</v>
      </c>
      <c r="C1391" s="325" t="s">
        <v>349</v>
      </c>
      <c r="D1391" s="325" t="str">
        <f>CONCATENATE(Table2[[#This Row],[Measure]],Table2[[#This Row],[Variant]])</f>
        <v>ExitMeasureExitLED</v>
      </c>
      <c r="E1391">
        <v>4</v>
      </c>
      <c r="F1391" t="str">
        <f>CONCATENATE(Table2[[#This Row],[Measure &amp; Variant]],Table2[[#This Row],[Rated Power/Unit]])</f>
        <v>ExitMeasureExitLED4</v>
      </c>
      <c r="G1391">
        <f>Table2[[#This Row],[Rated Power/Unit]]</f>
        <v>4</v>
      </c>
    </row>
    <row r="1392" spans="2:7">
      <c r="B1392" s="325" t="s">
        <v>299</v>
      </c>
      <c r="C1392" s="325" t="s">
        <v>349</v>
      </c>
      <c r="D1392" s="325" t="str">
        <f>CONCATENATE(Table2[[#This Row],[Measure]],Table2[[#This Row],[Variant]])</f>
        <v>ExitMeasureExitLED</v>
      </c>
      <c r="E1392">
        <v>5</v>
      </c>
      <c r="F1392" t="str">
        <f>CONCATENATE(Table2[[#This Row],[Measure &amp; Variant]],Table2[[#This Row],[Rated Power/Unit]])</f>
        <v>ExitMeasureExitLED5</v>
      </c>
      <c r="G1392">
        <f>Table2[[#This Row],[Rated Power/Unit]]</f>
        <v>5</v>
      </c>
    </row>
    <row r="1393" spans="2:7">
      <c r="B1393" s="325" t="s">
        <v>299</v>
      </c>
      <c r="C1393" s="325" t="s">
        <v>349</v>
      </c>
      <c r="D1393" s="325" t="str">
        <f>CONCATENATE(Table2[[#This Row],[Measure]],Table2[[#This Row],[Variant]])</f>
        <v>ExitMeasureExitLED</v>
      </c>
      <c r="E1393">
        <v>6</v>
      </c>
      <c r="F1393" t="str">
        <f>CONCATENATE(Table2[[#This Row],[Measure &amp; Variant]],Table2[[#This Row],[Rated Power/Unit]])</f>
        <v>ExitMeasureExitLED6</v>
      </c>
      <c r="G1393">
        <f>Table2[[#This Row],[Rated Power/Unit]]</f>
        <v>6</v>
      </c>
    </row>
    <row r="1394" spans="2:7">
      <c r="B1394" s="325" t="s">
        <v>299</v>
      </c>
      <c r="C1394" s="325" t="s">
        <v>349</v>
      </c>
      <c r="D1394" s="325" t="str">
        <f>CONCATENATE(Table2[[#This Row],[Measure]],Table2[[#This Row],[Variant]])</f>
        <v>ExitMeasureExitLED</v>
      </c>
      <c r="E1394">
        <v>7</v>
      </c>
      <c r="F1394" t="str">
        <f>CONCATENATE(Table2[[#This Row],[Measure &amp; Variant]],Table2[[#This Row],[Rated Power/Unit]])</f>
        <v>ExitMeasureExitLED7</v>
      </c>
      <c r="G1394">
        <f>Table2[[#This Row],[Rated Power/Unit]]</f>
        <v>7</v>
      </c>
    </row>
    <row r="1395" spans="2:7">
      <c r="B1395" s="325" t="s">
        <v>299</v>
      </c>
      <c r="C1395" s="325" t="s">
        <v>349</v>
      </c>
      <c r="D1395" s="325" t="str">
        <f>CONCATENATE(Table2[[#This Row],[Measure]],Table2[[#This Row],[Variant]])</f>
        <v>ExitMeasureExitLED</v>
      </c>
      <c r="E1395">
        <v>8</v>
      </c>
      <c r="F1395" t="str">
        <f>CONCATENATE(Table2[[#This Row],[Measure &amp; Variant]],Table2[[#This Row],[Rated Power/Unit]])</f>
        <v>ExitMeasureExitLED8</v>
      </c>
      <c r="G1395">
        <f>Table2[[#This Row],[Rated Power/Unit]]</f>
        <v>8</v>
      </c>
    </row>
    <row r="1396" spans="2:7">
      <c r="B1396" s="325" t="s">
        <v>299</v>
      </c>
      <c r="C1396" s="325" t="s">
        <v>349</v>
      </c>
      <c r="D1396" s="325" t="str">
        <f>CONCATENATE(Table2[[#This Row],[Measure]],Table2[[#This Row],[Variant]])</f>
        <v>ExitMeasureExitLED</v>
      </c>
      <c r="E1396">
        <v>9</v>
      </c>
      <c r="F1396" t="str">
        <f>CONCATENATE(Table2[[#This Row],[Measure &amp; Variant]],Table2[[#This Row],[Rated Power/Unit]])</f>
        <v>ExitMeasureExitLED9</v>
      </c>
      <c r="G1396">
        <f>Table2[[#This Row],[Rated Power/Unit]]</f>
        <v>9</v>
      </c>
    </row>
    <row r="1397" spans="2:7">
      <c r="B1397" s="325" t="s">
        <v>299</v>
      </c>
      <c r="C1397" s="325" t="s">
        <v>349</v>
      </c>
      <c r="D1397" s="325" t="str">
        <f>CONCATENATE(Table2[[#This Row],[Measure]],Table2[[#This Row],[Variant]])</f>
        <v>ExitMeasureExitLED</v>
      </c>
      <c r="E1397">
        <v>10</v>
      </c>
      <c r="F1397" t="str">
        <f>CONCATENATE(Table2[[#This Row],[Measure &amp; Variant]],Table2[[#This Row],[Rated Power/Unit]])</f>
        <v>ExitMeasureExitLED10</v>
      </c>
      <c r="G1397">
        <f>Table2[[#This Row],[Rated Power/Unit]]</f>
        <v>10</v>
      </c>
    </row>
    <row r="1398" spans="2:7">
      <c r="B1398" s="328" t="s">
        <v>267</v>
      </c>
      <c r="C1398" s="163" t="s">
        <v>356</v>
      </c>
      <c r="D1398" s="328" t="str">
        <f>CONCATENATE(Table2[[#This Row],[Measure]],Table2[[#This Row],[Variant]])</f>
        <v>PLRetroPLRet9</v>
      </c>
      <c r="E1398" s="163">
        <v>2</v>
      </c>
      <c r="F1398" s="163" t="str">
        <f>CONCATENATE(Table2[[#This Row],[Measure &amp; Variant]],Table2[[#This Row],[Rated Power/Unit]])</f>
        <v>PLRetroPLRet92</v>
      </c>
      <c r="G1398" s="163">
        <f>Table2[[#This Row],[Rated Power/Unit]]</f>
        <v>2</v>
      </c>
    </row>
    <row r="1399" spans="2:7">
      <c r="B1399" s="328" t="s">
        <v>267</v>
      </c>
      <c r="C1399" s="163" t="s">
        <v>356</v>
      </c>
      <c r="D1399" s="328" t="str">
        <f>CONCATENATE(Table2[[#This Row],[Measure]],Table2[[#This Row],[Variant]])</f>
        <v>PLRetroPLRet9</v>
      </c>
      <c r="E1399" s="163">
        <v>3</v>
      </c>
      <c r="F1399" s="163" t="str">
        <f>CONCATENATE(Table2[[#This Row],[Measure &amp; Variant]],Table2[[#This Row],[Rated Power/Unit]])</f>
        <v>PLRetroPLRet93</v>
      </c>
      <c r="G1399" s="163">
        <f>Table2[[#This Row],[Rated Power/Unit]]</f>
        <v>3</v>
      </c>
    </row>
    <row r="1400" spans="2:7">
      <c r="B1400" s="328" t="s">
        <v>267</v>
      </c>
      <c r="C1400" s="163" t="s">
        <v>356</v>
      </c>
      <c r="D1400" s="328" t="str">
        <f>CONCATENATE(Table2[[#This Row],[Measure]],Table2[[#This Row],[Variant]])</f>
        <v>PLRetroPLRet9</v>
      </c>
      <c r="E1400" s="163">
        <v>4</v>
      </c>
      <c r="F1400" s="163" t="str">
        <f>CONCATENATE(Table2[[#This Row],[Measure &amp; Variant]],Table2[[#This Row],[Rated Power/Unit]])</f>
        <v>PLRetroPLRet94</v>
      </c>
      <c r="G1400" s="163">
        <f>Table2[[#This Row],[Rated Power/Unit]]</f>
        <v>4</v>
      </c>
    </row>
    <row r="1401" spans="2:7">
      <c r="B1401" s="328" t="s">
        <v>267</v>
      </c>
      <c r="C1401" s="163" t="s">
        <v>356</v>
      </c>
      <c r="D1401" s="328" t="str">
        <f>CONCATENATE(Table2[[#This Row],[Measure]],Table2[[#This Row],[Variant]])</f>
        <v>PLRetroPLRet9</v>
      </c>
      <c r="E1401" s="163">
        <v>5</v>
      </c>
      <c r="F1401" s="163" t="str">
        <f>CONCATENATE(Table2[[#This Row],[Measure &amp; Variant]],Table2[[#This Row],[Rated Power/Unit]])</f>
        <v>PLRetroPLRet95</v>
      </c>
      <c r="G1401" s="163">
        <f>Table2[[#This Row],[Rated Power/Unit]]</f>
        <v>5</v>
      </c>
    </row>
    <row r="1402" spans="2:7">
      <c r="B1402" s="328" t="s">
        <v>267</v>
      </c>
      <c r="C1402" s="163" t="s">
        <v>356</v>
      </c>
      <c r="D1402" s="328" t="str">
        <f>CONCATENATE(Table2[[#This Row],[Measure]],Table2[[#This Row],[Variant]])</f>
        <v>PLRetroPLRet9</v>
      </c>
      <c r="E1402" s="163">
        <v>6</v>
      </c>
      <c r="F1402" s="163" t="str">
        <f>CONCATENATE(Table2[[#This Row],[Measure &amp; Variant]],Table2[[#This Row],[Rated Power/Unit]])</f>
        <v>PLRetroPLRet96</v>
      </c>
      <c r="G1402" s="163">
        <f>Table2[[#This Row],[Rated Power/Unit]]</f>
        <v>6</v>
      </c>
    </row>
    <row r="1403" spans="2:7">
      <c r="B1403" s="328" t="s">
        <v>267</v>
      </c>
      <c r="C1403" s="163" t="s">
        <v>356</v>
      </c>
      <c r="D1403" s="328" t="str">
        <f>CONCATENATE(Table2[[#This Row],[Measure]],Table2[[#This Row],[Variant]])</f>
        <v>PLRetroPLRet9</v>
      </c>
      <c r="E1403" s="163">
        <v>7</v>
      </c>
      <c r="F1403" s="163" t="str">
        <f>CONCATENATE(Table2[[#This Row],[Measure &amp; Variant]],Table2[[#This Row],[Rated Power/Unit]])</f>
        <v>PLRetroPLRet97</v>
      </c>
      <c r="G1403" s="163">
        <f>Table2[[#This Row],[Rated Power/Unit]]</f>
        <v>7</v>
      </c>
    </row>
    <row r="1404" spans="2:7">
      <c r="B1404" s="328" t="s">
        <v>267</v>
      </c>
      <c r="C1404" s="163" t="s">
        <v>356</v>
      </c>
      <c r="D1404" s="328" t="str">
        <f>CONCATENATE(Table2[[#This Row],[Measure]],Table2[[#This Row],[Variant]])</f>
        <v>PLRetroPLRet9</v>
      </c>
      <c r="E1404" s="163">
        <v>8</v>
      </c>
      <c r="F1404" s="163" t="str">
        <f>CONCATENATE(Table2[[#This Row],[Measure &amp; Variant]],Table2[[#This Row],[Rated Power/Unit]])</f>
        <v>PLRetroPLRet98</v>
      </c>
      <c r="G1404" s="163">
        <f>Table2[[#This Row],[Rated Power/Unit]]</f>
        <v>8</v>
      </c>
    </row>
    <row r="1405" spans="2:7">
      <c r="B1405" s="328" t="s">
        <v>267</v>
      </c>
      <c r="C1405" s="163" t="s">
        <v>356</v>
      </c>
      <c r="D1405" s="328" t="str">
        <f>CONCATENATE(Table2[[#This Row],[Measure]],Table2[[#This Row],[Variant]])</f>
        <v>PLRetroPLRet9</v>
      </c>
      <c r="E1405" s="163">
        <v>9</v>
      </c>
      <c r="F1405" s="163" t="str">
        <f>CONCATENATE(Table2[[#This Row],[Measure &amp; Variant]],Table2[[#This Row],[Rated Power/Unit]])</f>
        <v>PLRetroPLRet99</v>
      </c>
      <c r="G1405" s="163">
        <f>Table2[[#This Row],[Rated Power/Unit]]</f>
        <v>9</v>
      </c>
    </row>
    <row r="1406" spans="2:7">
      <c r="B1406" s="328" t="s">
        <v>267</v>
      </c>
      <c r="C1406" s="163" t="s">
        <v>358</v>
      </c>
      <c r="D1406" s="328" t="str">
        <f>CONCATENATE(Table2[[#This Row],[Measure]],Table2[[#This Row],[Variant]])</f>
        <v>PLRetroPLRet10</v>
      </c>
      <c r="E1406" s="163">
        <v>10</v>
      </c>
      <c r="F1406" s="163" t="str">
        <f>CONCATENATE(Table2[[#This Row],[Measure &amp; Variant]],Table2[[#This Row],[Rated Power/Unit]])</f>
        <v>PLRetroPLRet1010</v>
      </c>
      <c r="G1406" s="163">
        <f>Table2[[#This Row],[Rated Power/Unit]]</f>
        <v>10</v>
      </c>
    </row>
    <row r="1407" spans="2:7">
      <c r="B1407" s="328" t="s">
        <v>267</v>
      </c>
      <c r="C1407" s="163" t="s">
        <v>358</v>
      </c>
      <c r="D1407" s="328" t="str">
        <f>CONCATENATE(Table2[[#This Row],[Measure]],Table2[[#This Row],[Variant]])</f>
        <v>PLRetroPLRet10</v>
      </c>
      <c r="E1407" s="163">
        <v>11</v>
      </c>
      <c r="F1407" s="163" t="str">
        <f>CONCATENATE(Table2[[#This Row],[Measure &amp; Variant]],Table2[[#This Row],[Rated Power/Unit]])</f>
        <v>PLRetroPLRet1011</v>
      </c>
      <c r="G1407" s="163">
        <f>Table2[[#This Row],[Rated Power/Unit]]</f>
        <v>11</v>
      </c>
    </row>
    <row r="1408" spans="2:7">
      <c r="B1408" s="328" t="s">
        <v>267</v>
      </c>
      <c r="C1408" s="163" t="s">
        <v>358</v>
      </c>
      <c r="D1408" s="328" t="str">
        <f>CONCATENATE(Table2[[#This Row],[Measure]],Table2[[#This Row],[Variant]])</f>
        <v>PLRetroPLRet10</v>
      </c>
      <c r="E1408" s="163">
        <v>12</v>
      </c>
      <c r="F1408" s="163" t="str">
        <f>CONCATENATE(Table2[[#This Row],[Measure &amp; Variant]],Table2[[#This Row],[Rated Power/Unit]])</f>
        <v>PLRetroPLRet1012</v>
      </c>
      <c r="G1408" s="163">
        <f>Table2[[#This Row],[Rated Power/Unit]]</f>
        <v>12</v>
      </c>
    </row>
    <row r="1409" spans="2:7">
      <c r="B1409" s="328" t="s">
        <v>267</v>
      </c>
      <c r="C1409" s="163" t="s">
        <v>358</v>
      </c>
      <c r="D1409" s="328" t="str">
        <f>CONCATENATE(Table2[[#This Row],[Measure]],Table2[[#This Row],[Variant]])</f>
        <v>PLRetroPLRet10</v>
      </c>
      <c r="E1409" s="163">
        <v>13</v>
      </c>
      <c r="F1409" s="163" t="str">
        <f>CONCATENATE(Table2[[#This Row],[Measure &amp; Variant]],Table2[[#This Row],[Rated Power/Unit]])</f>
        <v>PLRetroPLRet1013</v>
      </c>
      <c r="G1409" s="163">
        <f>Table2[[#This Row],[Rated Power/Unit]]</f>
        <v>13</v>
      </c>
    </row>
    <row r="1410" spans="2:7">
      <c r="B1410" s="328" t="s">
        <v>267</v>
      </c>
      <c r="C1410" s="163" t="s">
        <v>358</v>
      </c>
      <c r="D1410" s="328" t="str">
        <f>CONCATENATE(Table2[[#This Row],[Measure]],Table2[[#This Row],[Variant]])</f>
        <v>PLRetroPLRet10</v>
      </c>
      <c r="E1410" s="163">
        <v>14</v>
      </c>
      <c r="F1410" s="163" t="str">
        <f>CONCATENATE(Table2[[#This Row],[Measure &amp; Variant]],Table2[[#This Row],[Rated Power/Unit]])</f>
        <v>PLRetroPLRet1014</v>
      </c>
      <c r="G1410" s="163">
        <f>Table2[[#This Row],[Rated Power/Unit]]</f>
        <v>14</v>
      </c>
    </row>
    <row r="1411" spans="2:7">
      <c r="B1411" s="328" t="s">
        <v>267</v>
      </c>
      <c r="C1411" s="163" t="s">
        <v>358</v>
      </c>
      <c r="D1411" s="328" t="str">
        <f>CONCATENATE(Table2[[#This Row],[Measure]],Table2[[#This Row],[Variant]])</f>
        <v>PLRetroPLRet10</v>
      </c>
      <c r="E1411" s="163">
        <v>15</v>
      </c>
      <c r="F1411" s="163" t="str">
        <f>CONCATENATE(Table2[[#This Row],[Measure &amp; Variant]],Table2[[#This Row],[Rated Power/Unit]])</f>
        <v>PLRetroPLRet1015</v>
      </c>
      <c r="G1411" s="163">
        <f>Table2[[#This Row],[Rated Power/Unit]]</f>
        <v>15</v>
      </c>
    </row>
    <row r="1412" spans="2:7">
      <c r="B1412" s="328" t="s">
        <v>267</v>
      </c>
      <c r="C1412" s="163" t="s">
        <v>358</v>
      </c>
      <c r="D1412" s="328" t="str">
        <f>CONCATENATE(Table2[[#This Row],[Measure]],Table2[[#This Row],[Variant]])</f>
        <v>PLRetroPLRet10</v>
      </c>
      <c r="E1412" s="163">
        <v>16</v>
      </c>
      <c r="F1412" s="163" t="str">
        <f>CONCATENATE(Table2[[#This Row],[Measure &amp; Variant]],Table2[[#This Row],[Rated Power/Unit]])</f>
        <v>PLRetroPLRet1016</v>
      </c>
      <c r="G1412" s="163">
        <f>Table2[[#This Row],[Rated Power/Unit]]</f>
        <v>16</v>
      </c>
    </row>
    <row r="1413" spans="2:7">
      <c r="B1413" s="328" t="s">
        <v>267</v>
      </c>
      <c r="C1413" s="163" t="s">
        <v>358</v>
      </c>
      <c r="D1413" s="328" t="str">
        <f>CONCATENATE(Table2[[#This Row],[Measure]],Table2[[#This Row],[Variant]])</f>
        <v>PLRetroPLRet10</v>
      </c>
      <c r="E1413" s="163">
        <v>17</v>
      </c>
      <c r="F1413" s="163" t="str">
        <f>CONCATENATE(Table2[[#This Row],[Measure &amp; Variant]],Table2[[#This Row],[Rated Power/Unit]])</f>
        <v>PLRetroPLRet1017</v>
      </c>
      <c r="G1413" s="163">
        <f>Table2[[#This Row],[Rated Power/Unit]]</f>
        <v>17</v>
      </c>
    </row>
    <row r="1414" spans="2:7">
      <c r="B1414" s="328" t="s">
        <v>267</v>
      </c>
      <c r="C1414" s="163" t="s">
        <v>358</v>
      </c>
      <c r="D1414" s="328" t="str">
        <f>CONCATENATE(Table2[[#This Row],[Measure]],Table2[[#This Row],[Variant]])</f>
        <v>PLRetroPLRet10</v>
      </c>
      <c r="E1414" s="163">
        <v>18</v>
      </c>
      <c r="F1414" s="163" t="str">
        <f>CONCATENATE(Table2[[#This Row],[Measure &amp; Variant]],Table2[[#This Row],[Rated Power/Unit]])</f>
        <v>PLRetroPLRet1018</v>
      </c>
      <c r="G1414" s="163">
        <f>Table2[[#This Row],[Rated Power/Unit]]</f>
        <v>18</v>
      </c>
    </row>
    <row r="1415" spans="2:7">
      <c r="B1415" s="328" t="s">
        <v>267</v>
      </c>
      <c r="C1415" s="163" t="s">
        <v>358</v>
      </c>
      <c r="D1415" s="328" t="str">
        <f>CONCATENATE(Table2[[#This Row],[Measure]],Table2[[#This Row],[Variant]])</f>
        <v>PLRetroPLRet10</v>
      </c>
      <c r="E1415" s="163">
        <v>19</v>
      </c>
      <c r="F1415" s="163" t="str">
        <f>CONCATENATE(Table2[[#This Row],[Measure &amp; Variant]],Table2[[#This Row],[Rated Power/Unit]])</f>
        <v>PLRetroPLRet1019</v>
      </c>
      <c r="G1415" s="163">
        <f>Table2[[#This Row],[Rated Power/Unit]]</f>
        <v>19</v>
      </c>
    </row>
    <row r="1416" spans="2:7">
      <c r="B1416" s="328" t="s">
        <v>267</v>
      </c>
      <c r="C1416" s="163" t="s">
        <v>358</v>
      </c>
      <c r="D1416" s="328" t="str">
        <f>CONCATENATE(Table2[[#This Row],[Measure]],Table2[[#This Row],[Variant]])</f>
        <v>PLRetroPLRet10</v>
      </c>
      <c r="E1416" s="163">
        <v>20</v>
      </c>
      <c r="F1416" s="163" t="str">
        <f>CONCATENATE(Table2[[#This Row],[Measure &amp; Variant]],Table2[[#This Row],[Rated Power/Unit]])</f>
        <v>PLRetroPLRet1020</v>
      </c>
      <c r="G1416" s="163">
        <f>Table2[[#This Row],[Rated Power/Unit]]</f>
        <v>20</v>
      </c>
    </row>
    <row r="1417" spans="2:7">
      <c r="B1417" s="163" t="s">
        <v>285</v>
      </c>
      <c r="C1417" s="328" t="s">
        <v>312</v>
      </c>
      <c r="D1417" s="328" t="str">
        <f>CONCATENATE(Table2[[#This Row],[Measure]],Table2[[#This Row],[Variant]])</f>
        <v>FloodLampFlood25</v>
      </c>
      <c r="E1417" s="163">
        <v>5</v>
      </c>
      <c r="F1417" s="163" t="str">
        <f>CONCATENATE(Table2[[#This Row],[Measure &amp; Variant]],Table2[[#This Row],[Rated Power/Unit]])</f>
        <v>FloodLampFlood255</v>
      </c>
      <c r="G1417" s="163">
        <f>Table2[[#This Row],[Rated Power/Unit]]</f>
        <v>5</v>
      </c>
    </row>
    <row r="1418" spans="2:7">
      <c r="B1418" s="163" t="s">
        <v>285</v>
      </c>
      <c r="C1418" s="328" t="s">
        <v>312</v>
      </c>
      <c r="D1418" s="328" t="str">
        <f>CONCATENATE(Table2[[#This Row],[Measure]],Table2[[#This Row],[Variant]])</f>
        <v>FloodLampFlood25</v>
      </c>
      <c r="E1418" s="163">
        <v>6</v>
      </c>
      <c r="F1418" s="163" t="str">
        <f>CONCATENATE(Table2[[#This Row],[Measure &amp; Variant]],Table2[[#This Row],[Rated Power/Unit]])</f>
        <v>FloodLampFlood256</v>
      </c>
      <c r="G1418" s="163">
        <f>Table2[[#This Row],[Rated Power/Unit]]</f>
        <v>6</v>
      </c>
    </row>
    <row r="1419" spans="2:7">
      <c r="B1419" s="163" t="s">
        <v>285</v>
      </c>
      <c r="C1419" s="328" t="s">
        <v>312</v>
      </c>
      <c r="D1419" s="328" t="str">
        <f>CONCATENATE(Table2[[#This Row],[Measure]],Table2[[#This Row],[Variant]])</f>
        <v>FloodLampFlood25</v>
      </c>
      <c r="E1419" s="163">
        <v>7</v>
      </c>
      <c r="F1419" s="163" t="str">
        <f>CONCATENATE(Table2[[#This Row],[Measure &amp; Variant]],Table2[[#This Row],[Rated Power/Unit]])</f>
        <v>FloodLampFlood257</v>
      </c>
      <c r="G1419" s="163">
        <f>Table2[[#This Row],[Rated Power/Unit]]</f>
        <v>7</v>
      </c>
    </row>
    <row r="1420" spans="2:7">
      <c r="B1420" s="328" t="s">
        <v>285</v>
      </c>
      <c r="C1420" s="328" t="s">
        <v>312</v>
      </c>
      <c r="D1420" s="328" t="str">
        <f>CONCATENATE(Table2[[#This Row],[Measure]],Table2[[#This Row],[Variant]])</f>
        <v>FloodLampFlood25</v>
      </c>
      <c r="E1420" s="163">
        <v>8</v>
      </c>
      <c r="F1420" s="163" t="str">
        <f>CONCATENATE(Table2[[#This Row],[Measure &amp; Variant]],Table2[[#This Row],[Rated Power/Unit]])</f>
        <v>FloodLampFlood258</v>
      </c>
      <c r="G1420" s="163">
        <f>Table2[[#This Row],[Rated Power/Unit]]</f>
        <v>8</v>
      </c>
    </row>
    <row r="1421" spans="2:7">
      <c r="B1421" s="328" t="s">
        <v>285</v>
      </c>
      <c r="C1421" s="328" t="s">
        <v>312</v>
      </c>
      <c r="D1421" s="328" t="str">
        <f>CONCATENATE(Table2[[#This Row],[Measure]],Table2[[#This Row],[Variant]])</f>
        <v>FloodLampFlood25</v>
      </c>
      <c r="E1421" s="163">
        <v>9</v>
      </c>
      <c r="F1421" s="163" t="str">
        <f>CONCATENATE(Table2[[#This Row],[Measure &amp; Variant]],Table2[[#This Row],[Rated Power/Unit]])</f>
        <v>FloodLampFlood259</v>
      </c>
      <c r="G1421" s="163">
        <f>Table2[[#This Row],[Rated Power/Unit]]</f>
        <v>9</v>
      </c>
    </row>
    <row r="1422" spans="2:7">
      <c r="B1422" s="328" t="s">
        <v>285</v>
      </c>
      <c r="C1422" s="328" t="s">
        <v>312</v>
      </c>
      <c r="D1422" s="328" t="str">
        <f>CONCATENATE(Table2[[#This Row],[Measure]],Table2[[#This Row],[Variant]])</f>
        <v>FloodLampFlood25</v>
      </c>
      <c r="E1422" s="163">
        <v>10</v>
      </c>
      <c r="F1422" s="163" t="str">
        <f>CONCATENATE(Table2[[#This Row],[Measure &amp; Variant]],Table2[[#This Row],[Rated Power/Unit]])</f>
        <v>FloodLampFlood2510</v>
      </c>
      <c r="G1422" s="163">
        <f>Table2[[#This Row],[Rated Power/Unit]]</f>
        <v>10</v>
      </c>
    </row>
    <row r="1423" spans="2:7">
      <c r="B1423" s="328" t="s">
        <v>285</v>
      </c>
      <c r="C1423" s="328" t="s">
        <v>312</v>
      </c>
      <c r="D1423" s="328" t="str">
        <f>CONCATENATE(Table2[[#This Row],[Measure]],Table2[[#This Row],[Variant]])</f>
        <v>FloodLampFlood25</v>
      </c>
      <c r="E1423" s="163">
        <v>11</v>
      </c>
      <c r="F1423" s="163" t="str">
        <f>CONCATENATE(Table2[[#This Row],[Measure &amp; Variant]],Table2[[#This Row],[Rated Power/Unit]])</f>
        <v>FloodLampFlood2511</v>
      </c>
      <c r="G1423" s="163">
        <f>Table2[[#This Row],[Rated Power/Unit]]</f>
        <v>11</v>
      </c>
    </row>
    <row r="1424" spans="2:7">
      <c r="B1424" s="328" t="s">
        <v>285</v>
      </c>
      <c r="C1424" s="328" t="s">
        <v>312</v>
      </c>
      <c r="D1424" s="328" t="str">
        <f>CONCATENATE(Table2[[#This Row],[Measure]],Table2[[#This Row],[Variant]])</f>
        <v>FloodLampFlood25</v>
      </c>
      <c r="E1424" s="163">
        <v>12</v>
      </c>
      <c r="F1424" s="163" t="str">
        <f>CONCATENATE(Table2[[#This Row],[Measure &amp; Variant]],Table2[[#This Row],[Rated Power/Unit]])</f>
        <v>FloodLampFlood2512</v>
      </c>
      <c r="G1424" s="163">
        <f>Table2[[#This Row],[Rated Power/Unit]]</f>
        <v>12</v>
      </c>
    </row>
    <row r="1425" spans="2:7">
      <c r="B1425" s="328" t="s">
        <v>285</v>
      </c>
      <c r="C1425" s="328" t="s">
        <v>312</v>
      </c>
      <c r="D1425" s="328" t="str">
        <f>CONCATENATE(Table2[[#This Row],[Measure]],Table2[[#This Row],[Variant]])</f>
        <v>FloodLampFlood25</v>
      </c>
      <c r="E1425" s="163">
        <v>13</v>
      </c>
      <c r="F1425" s="163" t="str">
        <f>CONCATENATE(Table2[[#This Row],[Measure &amp; Variant]],Table2[[#This Row],[Rated Power/Unit]])</f>
        <v>FloodLampFlood2513</v>
      </c>
      <c r="G1425" s="163">
        <f>Table2[[#This Row],[Rated Power/Unit]]</f>
        <v>13</v>
      </c>
    </row>
    <row r="1426" spans="2:7">
      <c r="B1426" s="328" t="s">
        <v>285</v>
      </c>
      <c r="C1426" s="328" t="s">
        <v>312</v>
      </c>
      <c r="D1426" s="328" t="str">
        <f>CONCATENATE(Table2[[#This Row],[Measure]],Table2[[#This Row],[Variant]])</f>
        <v>FloodLampFlood25</v>
      </c>
      <c r="E1426" s="163">
        <v>14</v>
      </c>
      <c r="F1426" s="163" t="str">
        <f>CONCATENATE(Table2[[#This Row],[Measure &amp; Variant]],Table2[[#This Row],[Rated Power/Unit]])</f>
        <v>FloodLampFlood2514</v>
      </c>
      <c r="G1426" s="163">
        <f>Table2[[#This Row],[Rated Power/Unit]]</f>
        <v>14</v>
      </c>
    </row>
    <row r="1427" spans="2:7">
      <c r="B1427" s="328" t="s">
        <v>285</v>
      </c>
      <c r="C1427" s="328" t="s">
        <v>312</v>
      </c>
      <c r="D1427" s="328" t="str">
        <f>CONCATENATE(Table2[[#This Row],[Measure]],Table2[[#This Row],[Variant]])</f>
        <v>FloodLampFlood25</v>
      </c>
      <c r="E1427" s="163">
        <v>15</v>
      </c>
      <c r="F1427" s="163" t="str">
        <f>CONCATENATE(Table2[[#This Row],[Measure &amp; Variant]],Table2[[#This Row],[Rated Power/Unit]])</f>
        <v>FloodLampFlood2515</v>
      </c>
      <c r="G1427" s="163">
        <f>Table2[[#This Row],[Rated Power/Unit]]</f>
        <v>15</v>
      </c>
    </row>
    <row r="1428" spans="2:7">
      <c r="B1428" s="328" t="s">
        <v>285</v>
      </c>
      <c r="C1428" s="328" t="s">
        <v>312</v>
      </c>
      <c r="D1428" s="328" t="str">
        <f>CONCATENATE(Table2[[#This Row],[Measure]],Table2[[#This Row],[Variant]])</f>
        <v>FloodLampFlood25</v>
      </c>
      <c r="E1428" s="163">
        <v>16</v>
      </c>
      <c r="F1428" s="163" t="str">
        <f>CONCATENATE(Table2[[#This Row],[Measure &amp; Variant]],Table2[[#This Row],[Rated Power/Unit]])</f>
        <v>FloodLampFlood2516</v>
      </c>
      <c r="G1428" s="163">
        <f>Table2[[#This Row],[Rated Power/Unit]]</f>
        <v>16</v>
      </c>
    </row>
    <row r="1429" spans="2:7">
      <c r="B1429" s="328" t="s">
        <v>285</v>
      </c>
      <c r="C1429" s="328" t="s">
        <v>312</v>
      </c>
      <c r="D1429" s="328" t="str">
        <f>CONCATENATE(Table2[[#This Row],[Measure]],Table2[[#This Row],[Variant]])</f>
        <v>FloodLampFlood25</v>
      </c>
      <c r="E1429" s="163">
        <v>17</v>
      </c>
      <c r="F1429" s="163" t="str">
        <f>CONCATENATE(Table2[[#This Row],[Measure &amp; Variant]],Table2[[#This Row],[Rated Power/Unit]])</f>
        <v>FloodLampFlood2517</v>
      </c>
      <c r="G1429" s="163">
        <f>Table2[[#This Row],[Rated Power/Unit]]</f>
        <v>17</v>
      </c>
    </row>
    <row r="1430" spans="2:7">
      <c r="B1430" s="328" t="s">
        <v>285</v>
      </c>
      <c r="C1430" s="328" t="s">
        <v>312</v>
      </c>
      <c r="D1430" s="328" t="str">
        <f>CONCATENATE(Table2[[#This Row],[Measure]],Table2[[#This Row],[Variant]])</f>
        <v>FloodLampFlood25</v>
      </c>
      <c r="E1430" s="163">
        <v>18</v>
      </c>
      <c r="F1430" s="163" t="str">
        <f>CONCATENATE(Table2[[#This Row],[Measure &amp; Variant]],Table2[[#This Row],[Rated Power/Unit]])</f>
        <v>FloodLampFlood2518</v>
      </c>
      <c r="G1430" s="163">
        <f>Table2[[#This Row],[Rated Power/Unit]]</f>
        <v>18</v>
      </c>
    </row>
    <row r="1431" spans="2:7">
      <c r="B1431" s="328" t="s">
        <v>285</v>
      </c>
      <c r="C1431" s="328" t="s">
        <v>312</v>
      </c>
      <c r="D1431" s="328" t="str">
        <f>CONCATENATE(Table2[[#This Row],[Measure]],Table2[[#This Row],[Variant]])</f>
        <v>FloodLampFlood25</v>
      </c>
      <c r="E1431" s="163">
        <v>19</v>
      </c>
      <c r="F1431" s="163" t="str">
        <f>CONCATENATE(Table2[[#This Row],[Measure &amp; Variant]],Table2[[#This Row],[Rated Power/Unit]])</f>
        <v>FloodLampFlood2519</v>
      </c>
      <c r="G1431" s="163">
        <f>Table2[[#This Row],[Rated Power/Unit]]</f>
        <v>19</v>
      </c>
    </row>
    <row r="1432" spans="2:7">
      <c r="B1432" s="328" t="s">
        <v>285</v>
      </c>
      <c r="C1432" s="328" t="s">
        <v>312</v>
      </c>
      <c r="D1432" s="328" t="str">
        <f>CONCATENATE(Table2[[#This Row],[Measure]],Table2[[#This Row],[Variant]])</f>
        <v>FloodLampFlood25</v>
      </c>
      <c r="E1432" s="163">
        <v>20</v>
      </c>
      <c r="F1432" s="163" t="str">
        <f>CONCATENATE(Table2[[#This Row],[Measure &amp; Variant]],Table2[[#This Row],[Rated Power/Unit]])</f>
        <v>FloodLampFlood2520</v>
      </c>
      <c r="G1432" s="163">
        <f>Table2[[#This Row],[Rated Power/Unit]]</f>
        <v>20</v>
      </c>
    </row>
    <row r="1433" spans="2:7">
      <c r="B1433" s="328" t="s">
        <v>285</v>
      </c>
      <c r="C1433" s="328" t="s">
        <v>312</v>
      </c>
      <c r="D1433" s="328" t="str">
        <f>CONCATENATE(Table2[[#This Row],[Measure]],Table2[[#This Row],[Variant]])</f>
        <v>FloodLampFlood25</v>
      </c>
      <c r="E1433" s="163">
        <v>21</v>
      </c>
      <c r="F1433" s="163" t="str">
        <f>CONCATENATE(Table2[[#This Row],[Measure &amp; Variant]],Table2[[#This Row],[Rated Power/Unit]])</f>
        <v>FloodLampFlood2521</v>
      </c>
      <c r="G1433" s="163">
        <f>Table2[[#This Row],[Rated Power/Unit]]</f>
        <v>21</v>
      </c>
    </row>
    <row r="1434" spans="2:7">
      <c r="B1434" s="328" t="s">
        <v>285</v>
      </c>
      <c r="C1434" s="328" t="s">
        <v>312</v>
      </c>
      <c r="D1434" s="328" t="str">
        <f>CONCATENATE(Table2[[#This Row],[Measure]],Table2[[#This Row],[Variant]])</f>
        <v>FloodLampFlood25</v>
      </c>
      <c r="E1434" s="163">
        <v>22</v>
      </c>
      <c r="F1434" s="163" t="str">
        <f>CONCATENATE(Table2[[#This Row],[Measure &amp; Variant]],Table2[[#This Row],[Rated Power/Unit]])</f>
        <v>FloodLampFlood2522</v>
      </c>
      <c r="G1434" s="163">
        <f>Table2[[#This Row],[Rated Power/Unit]]</f>
        <v>22</v>
      </c>
    </row>
    <row r="1435" spans="2:7">
      <c r="B1435" s="328" t="s">
        <v>285</v>
      </c>
      <c r="C1435" s="328" t="s">
        <v>312</v>
      </c>
      <c r="D1435" s="328" t="str">
        <f>CONCATENATE(Table2[[#This Row],[Measure]],Table2[[#This Row],[Variant]])</f>
        <v>FloodLampFlood25</v>
      </c>
      <c r="E1435" s="163">
        <v>23</v>
      </c>
      <c r="F1435" s="163" t="str">
        <f>CONCATENATE(Table2[[#This Row],[Measure &amp; Variant]],Table2[[#This Row],[Rated Power/Unit]])</f>
        <v>FloodLampFlood2523</v>
      </c>
      <c r="G1435" s="163">
        <f>Table2[[#This Row],[Rated Power/Unit]]</f>
        <v>23</v>
      </c>
    </row>
    <row r="1436" spans="2:7">
      <c r="B1436" s="328" t="s">
        <v>285</v>
      </c>
      <c r="C1436" s="328" t="s">
        <v>312</v>
      </c>
      <c r="D1436" s="328" t="str">
        <f>CONCATENATE(Table2[[#This Row],[Measure]],Table2[[#This Row],[Variant]])</f>
        <v>FloodLampFlood25</v>
      </c>
      <c r="E1436" s="163">
        <v>24</v>
      </c>
      <c r="F1436" s="163" t="str">
        <f>CONCATENATE(Table2[[#This Row],[Measure &amp; Variant]],Table2[[#This Row],[Rated Power/Unit]])</f>
        <v>FloodLampFlood2524</v>
      </c>
      <c r="G1436" s="163">
        <f>Table2[[#This Row],[Rated Power/Unit]]</f>
        <v>24</v>
      </c>
    </row>
    <row r="1437" spans="2:7">
      <c r="B1437" s="328" t="s">
        <v>285</v>
      </c>
      <c r="C1437" s="328" t="s">
        <v>312</v>
      </c>
      <c r="D1437" s="328" t="str">
        <f>CONCATENATE(Table2[[#This Row],[Measure]],Table2[[#This Row],[Variant]])</f>
        <v>FloodLampFlood25</v>
      </c>
      <c r="E1437" s="163">
        <v>25</v>
      </c>
      <c r="F1437" s="163" t="str">
        <f>CONCATENATE(Table2[[#This Row],[Measure &amp; Variant]],Table2[[#This Row],[Rated Power/Unit]])</f>
        <v>FloodLampFlood2525</v>
      </c>
      <c r="G1437" s="163">
        <f>Table2[[#This Row],[Rated Power/Unit]]</f>
        <v>25</v>
      </c>
    </row>
    <row r="1438" spans="2:7">
      <c r="B1438" s="328" t="s">
        <v>285</v>
      </c>
      <c r="C1438" s="328" t="s">
        <v>312</v>
      </c>
      <c r="D1438" s="328" t="str">
        <f>CONCATENATE(Table2[[#This Row],[Measure]],Table2[[#This Row],[Variant]])</f>
        <v>FloodLampFlood25</v>
      </c>
      <c r="E1438" s="163">
        <v>26</v>
      </c>
      <c r="F1438" s="163" t="str">
        <f>CONCATENATE(Table2[[#This Row],[Measure &amp; Variant]],Table2[[#This Row],[Rated Power/Unit]])</f>
        <v>FloodLampFlood2526</v>
      </c>
      <c r="G1438" s="163">
        <f>Table2[[#This Row],[Rated Power/Unit]]</f>
        <v>26</v>
      </c>
    </row>
    <row r="1439" spans="2:7">
      <c r="B1439" s="328" t="s">
        <v>285</v>
      </c>
      <c r="C1439" s="328" t="s">
        <v>312</v>
      </c>
      <c r="D1439" s="328" t="str">
        <f>CONCATENATE(Table2[[#This Row],[Measure]],Table2[[#This Row],[Variant]])</f>
        <v>FloodLampFlood25</v>
      </c>
      <c r="E1439" s="163">
        <v>27</v>
      </c>
      <c r="F1439" s="163" t="str">
        <f>CONCATENATE(Table2[[#This Row],[Measure &amp; Variant]],Table2[[#This Row],[Rated Power/Unit]])</f>
        <v>FloodLampFlood2527</v>
      </c>
      <c r="G1439" s="163">
        <f>Table2[[#This Row],[Rated Power/Unit]]</f>
        <v>27</v>
      </c>
    </row>
    <row r="1440" spans="2:7">
      <c r="B1440" s="328" t="s">
        <v>285</v>
      </c>
      <c r="C1440" s="328" t="s">
        <v>312</v>
      </c>
      <c r="D1440" s="328" t="str">
        <f>CONCATENATE(Table2[[#This Row],[Measure]],Table2[[#This Row],[Variant]])</f>
        <v>FloodLampFlood25</v>
      </c>
      <c r="E1440" s="163">
        <v>28</v>
      </c>
      <c r="F1440" s="163" t="str">
        <f>CONCATENATE(Table2[[#This Row],[Measure &amp; Variant]],Table2[[#This Row],[Rated Power/Unit]])</f>
        <v>FloodLampFlood2528</v>
      </c>
      <c r="G1440" s="163">
        <f>Table2[[#This Row],[Rated Power/Unit]]</f>
        <v>28</v>
      </c>
    </row>
    <row r="1441" spans="2:7">
      <c r="B1441" s="328" t="s">
        <v>285</v>
      </c>
      <c r="C1441" s="328" t="s">
        <v>312</v>
      </c>
      <c r="D1441" s="328" t="str">
        <f>CONCATENATE(Table2[[#This Row],[Measure]],Table2[[#This Row],[Variant]])</f>
        <v>FloodLampFlood25</v>
      </c>
      <c r="E1441" s="163">
        <v>29</v>
      </c>
      <c r="F1441" s="163" t="str">
        <f>CONCATENATE(Table2[[#This Row],[Measure &amp; Variant]],Table2[[#This Row],[Rated Power/Unit]])</f>
        <v>FloodLampFlood2529</v>
      </c>
      <c r="G1441" s="163">
        <f>Table2[[#This Row],[Rated Power/Unit]]</f>
        <v>29</v>
      </c>
    </row>
    <row r="1442" spans="2:7">
      <c r="B1442" s="328" t="s">
        <v>285</v>
      </c>
      <c r="C1442" s="328" t="s">
        <v>312</v>
      </c>
      <c r="D1442" s="328" t="str">
        <f>CONCATENATE(Table2[[#This Row],[Measure]],Table2[[#This Row],[Variant]])</f>
        <v>FloodLampFlood25</v>
      </c>
      <c r="E1442" s="163">
        <v>30</v>
      </c>
      <c r="F1442" s="163" t="str">
        <f>CONCATENATE(Table2[[#This Row],[Measure &amp; Variant]],Table2[[#This Row],[Rated Power/Unit]])</f>
        <v>FloodLampFlood2530</v>
      </c>
      <c r="G1442" s="163">
        <f>Table2[[#This Row],[Rated Power/Unit]]</f>
        <v>30</v>
      </c>
    </row>
    <row r="1443" spans="2:7">
      <c r="B1443" s="328" t="s">
        <v>285</v>
      </c>
      <c r="C1443" s="328" t="s">
        <v>312</v>
      </c>
      <c r="D1443" s="328" t="str">
        <f>CONCATENATE(Table2[[#This Row],[Measure]],Table2[[#This Row],[Variant]])</f>
        <v>FloodLampFlood25</v>
      </c>
      <c r="E1443" s="163">
        <v>31</v>
      </c>
      <c r="F1443" s="163" t="str">
        <f>CONCATENATE(Table2[[#This Row],[Measure &amp; Variant]],Table2[[#This Row],[Rated Power/Unit]])</f>
        <v>FloodLampFlood2531</v>
      </c>
      <c r="G1443" s="163">
        <f>Table2[[#This Row],[Rated Power/Unit]]</f>
        <v>31</v>
      </c>
    </row>
    <row r="1444" spans="2:7">
      <c r="B1444" s="328" t="s">
        <v>285</v>
      </c>
      <c r="C1444" s="328" t="s">
        <v>312</v>
      </c>
      <c r="D1444" s="328" t="str">
        <f>CONCATENATE(Table2[[#This Row],[Measure]],Table2[[#This Row],[Variant]])</f>
        <v>FloodLampFlood25</v>
      </c>
      <c r="E1444" s="163">
        <v>32</v>
      </c>
      <c r="F1444" s="163" t="str">
        <f>CONCATENATE(Table2[[#This Row],[Measure &amp; Variant]],Table2[[#This Row],[Rated Power/Unit]])</f>
        <v>FloodLampFlood2532</v>
      </c>
      <c r="G1444" s="163">
        <f>Table2[[#This Row],[Rated Power/Unit]]</f>
        <v>32</v>
      </c>
    </row>
    <row r="1445" spans="2:7">
      <c r="B1445" s="328" t="s">
        <v>285</v>
      </c>
      <c r="C1445" s="328" t="s">
        <v>312</v>
      </c>
      <c r="D1445" s="328" t="str">
        <f>CONCATENATE(Table2[[#This Row],[Measure]],Table2[[#This Row],[Variant]])</f>
        <v>FloodLampFlood25</v>
      </c>
      <c r="E1445" s="163">
        <v>33</v>
      </c>
      <c r="F1445" s="163" t="str">
        <f>CONCATENATE(Table2[[#This Row],[Measure &amp; Variant]],Table2[[#This Row],[Rated Power/Unit]])</f>
        <v>FloodLampFlood2533</v>
      </c>
      <c r="G1445" s="163">
        <f>Table2[[#This Row],[Rated Power/Unit]]</f>
        <v>33</v>
      </c>
    </row>
    <row r="1446" spans="2:7">
      <c r="B1446" s="328" t="s">
        <v>285</v>
      </c>
      <c r="C1446" s="328" t="s">
        <v>312</v>
      </c>
      <c r="D1446" s="328" t="str">
        <f>CONCATENATE(Table2[[#This Row],[Measure]],Table2[[#This Row],[Variant]])</f>
        <v>FloodLampFlood25</v>
      </c>
      <c r="E1446" s="163">
        <v>34</v>
      </c>
      <c r="F1446" s="163" t="str">
        <f>CONCATENATE(Table2[[#This Row],[Measure &amp; Variant]],Table2[[#This Row],[Rated Power/Unit]])</f>
        <v>FloodLampFlood2534</v>
      </c>
      <c r="G1446" s="163">
        <f>Table2[[#This Row],[Rated Power/Unit]]</f>
        <v>34</v>
      </c>
    </row>
    <row r="1447" spans="2:7">
      <c r="B1447" s="328" t="s">
        <v>285</v>
      </c>
      <c r="C1447" s="328" t="s">
        <v>312</v>
      </c>
      <c r="D1447" s="328" t="str">
        <f>CONCATENATE(Table2[[#This Row],[Measure]],Table2[[#This Row],[Variant]])</f>
        <v>FloodLampFlood25</v>
      </c>
      <c r="E1447" s="163">
        <v>35</v>
      </c>
      <c r="F1447" s="163" t="str">
        <f>CONCATENATE(Table2[[#This Row],[Measure &amp; Variant]],Table2[[#This Row],[Rated Power/Unit]])</f>
        <v>FloodLampFlood2535</v>
      </c>
      <c r="G1447" s="163">
        <f>Table2[[#This Row],[Rated Power/Unit]]</f>
        <v>35</v>
      </c>
    </row>
    <row r="1448" spans="2:7">
      <c r="B1448" s="328" t="s">
        <v>285</v>
      </c>
      <c r="C1448" s="328" t="s">
        <v>312</v>
      </c>
      <c r="D1448" s="328" t="str">
        <f>CONCATENATE(Table2[[#This Row],[Measure]],Table2[[#This Row],[Variant]])</f>
        <v>FloodLampFlood25</v>
      </c>
      <c r="E1448" s="163">
        <v>36</v>
      </c>
      <c r="F1448" s="163" t="str">
        <f>CONCATENATE(Table2[[#This Row],[Measure &amp; Variant]],Table2[[#This Row],[Rated Power/Unit]])</f>
        <v>FloodLampFlood2536</v>
      </c>
      <c r="G1448" s="163">
        <f>Table2[[#This Row],[Rated Power/Unit]]</f>
        <v>36</v>
      </c>
    </row>
    <row r="1449" spans="2:7">
      <c r="B1449" s="328" t="s">
        <v>285</v>
      </c>
      <c r="C1449" s="328" t="s">
        <v>312</v>
      </c>
      <c r="D1449" s="328" t="str">
        <f>CONCATENATE(Table2[[#This Row],[Measure]],Table2[[#This Row],[Variant]])</f>
        <v>FloodLampFlood25</v>
      </c>
      <c r="E1449" s="163">
        <v>37</v>
      </c>
      <c r="F1449" s="163" t="str">
        <f>CONCATENATE(Table2[[#This Row],[Measure &amp; Variant]],Table2[[#This Row],[Rated Power/Unit]])</f>
        <v>FloodLampFlood2537</v>
      </c>
      <c r="G1449" s="163">
        <f>Table2[[#This Row],[Rated Power/Unit]]</f>
        <v>37</v>
      </c>
    </row>
    <row r="1450" spans="2:7">
      <c r="B1450" s="328" t="s">
        <v>285</v>
      </c>
      <c r="C1450" s="328" t="s">
        <v>312</v>
      </c>
      <c r="D1450" s="328" t="str">
        <f>CONCATENATE(Table2[[#This Row],[Measure]],Table2[[#This Row],[Variant]])</f>
        <v>FloodLampFlood25</v>
      </c>
      <c r="E1450" s="163">
        <v>38</v>
      </c>
      <c r="F1450" s="163" t="str">
        <f>CONCATENATE(Table2[[#This Row],[Measure &amp; Variant]],Table2[[#This Row],[Rated Power/Unit]])</f>
        <v>FloodLampFlood2538</v>
      </c>
      <c r="G1450" s="163">
        <f>Table2[[#This Row],[Rated Power/Unit]]</f>
        <v>38</v>
      </c>
    </row>
    <row r="1451" spans="2:7">
      <c r="B1451" s="328" t="s">
        <v>285</v>
      </c>
      <c r="C1451" s="328" t="s">
        <v>312</v>
      </c>
      <c r="D1451" s="328" t="str">
        <f>CONCATENATE(Table2[[#This Row],[Measure]],Table2[[#This Row],[Variant]])</f>
        <v>FloodLampFlood25</v>
      </c>
      <c r="E1451" s="163">
        <v>39</v>
      </c>
      <c r="F1451" s="163" t="str">
        <f>CONCATENATE(Table2[[#This Row],[Measure &amp; Variant]],Table2[[#This Row],[Rated Power/Unit]])</f>
        <v>FloodLampFlood2539</v>
      </c>
      <c r="G1451" s="163">
        <f>Table2[[#This Row],[Rated Power/Unit]]</f>
        <v>39</v>
      </c>
    </row>
    <row r="1452" spans="2:7">
      <c r="B1452" s="328" t="s">
        <v>285</v>
      </c>
      <c r="C1452" s="328" t="s">
        <v>317</v>
      </c>
      <c r="D1452" s="328" t="str">
        <f>CONCATENATE(Table2[[#This Row],[Measure]],Table2[[#This Row],[Variant]])</f>
        <v>FloodLampFlood70</v>
      </c>
      <c r="E1452" s="163">
        <v>40</v>
      </c>
      <c r="F1452" s="163" t="str">
        <f>CONCATENATE(Table2[[#This Row],[Measure &amp; Variant]],Table2[[#This Row],[Rated Power/Unit]])</f>
        <v>FloodLampFlood7040</v>
      </c>
      <c r="G1452" s="163">
        <f>Table2[[#This Row],[Rated Power/Unit]]</f>
        <v>40</v>
      </c>
    </row>
    <row r="1453" spans="2:7">
      <c r="B1453" s="328" t="s">
        <v>285</v>
      </c>
      <c r="C1453" s="328" t="s">
        <v>317</v>
      </c>
      <c r="D1453" s="328" t="str">
        <f>CONCATENATE(Table2[[#This Row],[Measure]],Table2[[#This Row],[Variant]])</f>
        <v>FloodLampFlood70</v>
      </c>
      <c r="E1453" s="163">
        <v>41</v>
      </c>
      <c r="F1453" s="163" t="str">
        <f>CONCATENATE(Table2[[#This Row],[Measure &amp; Variant]],Table2[[#This Row],[Rated Power/Unit]])</f>
        <v>FloodLampFlood7041</v>
      </c>
      <c r="G1453" s="163">
        <f>Table2[[#This Row],[Rated Power/Unit]]</f>
        <v>41</v>
      </c>
    </row>
    <row r="1454" spans="2:7">
      <c r="B1454" s="328" t="s">
        <v>285</v>
      </c>
      <c r="C1454" s="328" t="s">
        <v>317</v>
      </c>
      <c r="D1454" s="328" t="str">
        <f>CONCATENATE(Table2[[#This Row],[Measure]],Table2[[#This Row],[Variant]])</f>
        <v>FloodLampFlood70</v>
      </c>
      <c r="E1454" s="163">
        <v>42</v>
      </c>
      <c r="F1454" s="163" t="str">
        <f>CONCATENATE(Table2[[#This Row],[Measure &amp; Variant]],Table2[[#This Row],[Rated Power/Unit]])</f>
        <v>FloodLampFlood7042</v>
      </c>
      <c r="G1454" s="163">
        <f>Table2[[#This Row],[Rated Power/Unit]]</f>
        <v>42</v>
      </c>
    </row>
    <row r="1455" spans="2:7">
      <c r="B1455" s="328" t="s">
        <v>285</v>
      </c>
      <c r="C1455" s="328" t="s">
        <v>317</v>
      </c>
      <c r="D1455" s="328" t="str">
        <f>CONCATENATE(Table2[[#This Row],[Measure]],Table2[[#This Row],[Variant]])</f>
        <v>FloodLampFlood70</v>
      </c>
      <c r="E1455" s="163">
        <v>43</v>
      </c>
      <c r="F1455" s="163" t="str">
        <f>CONCATENATE(Table2[[#This Row],[Measure &amp; Variant]],Table2[[#This Row],[Rated Power/Unit]])</f>
        <v>FloodLampFlood7043</v>
      </c>
      <c r="G1455" s="163">
        <f>Table2[[#This Row],[Rated Power/Unit]]</f>
        <v>43</v>
      </c>
    </row>
    <row r="1456" spans="2:7">
      <c r="B1456" s="328" t="s">
        <v>285</v>
      </c>
      <c r="C1456" s="328" t="s">
        <v>317</v>
      </c>
      <c r="D1456" s="328" t="str">
        <f>CONCATENATE(Table2[[#This Row],[Measure]],Table2[[#This Row],[Variant]])</f>
        <v>FloodLampFlood70</v>
      </c>
      <c r="E1456" s="163">
        <v>44</v>
      </c>
      <c r="F1456" s="163" t="str">
        <f>CONCATENATE(Table2[[#This Row],[Measure &amp; Variant]],Table2[[#This Row],[Rated Power/Unit]])</f>
        <v>FloodLampFlood7044</v>
      </c>
      <c r="G1456" s="163">
        <f>Table2[[#This Row],[Rated Power/Unit]]</f>
        <v>44</v>
      </c>
    </row>
    <row r="1457" spans="2:7">
      <c r="B1457" s="328" t="s">
        <v>285</v>
      </c>
      <c r="C1457" s="328" t="s">
        <v>317</v>
      </c>
      <c r="D1457" s="328" t="str">
        <f>CONCATENATE(Table2[[#This Row],[Measure]],Table2[[#This Row],[Variant]])</f>
        <v>FloodLampFlood70</v>
      </c>
      <c r="E1457" s="163">
        <v>45</v>
      </c>
      <c r="F1457" s="163" t="str">
        <f>CONCATENATE(Table2[[#This Row],[Measure &amp; Variant]],Table2[[#This Row],[Rated Power/Unit]])</f>
        <v>FloodLampFlood7045</v>
      </c>
      <c r="G1457" s="163">
        <f>Table2[[#This Row],[Rated Power/Unit]]</f>
        <v>45</v>
      </c>
    </row>
    <row r="1458" spans="2:7">
      <c r="B1458" s="328" t="s">
        <v>285</v>
      </c>
      <c r="C1458" s="328" t="s">
        <v>317</v>
      </c>
      <c r="D1458" s="328" t="str">
        <f>CONCATENATE(Table2[[#This Row],[Measure]],Table2[[#This Row],[Variant]])</f>
        <v>FloodLampFlood70</v>
      </c>
      <c r="E1458" s="163">
        <v>46</v>
      </c>
      <c r="F1458" s="163" t="str">
        <f>CONCATENATE(Table2[[#This Row],[Measure &amp; Variant]],Table2[[#This Row],[Rated Power/Unit]])</f>
        <v>FloodLampFlood7046</v>
      </c>
      <c r="G1458" s="163">
        <f>Table2[[#This Row],[Rated Power/Unit]]</f>
        <v>46</v>
      </c>
    </row>
    <row r="1459" spans="2:7">
      <c r="B1459" s="328" t="s">
        <v>285</v>
      </c>
      <c r="C1459" s="328" t="s">
        <v>317</v>
      </c>
      <c r="D1459" s="328" t="str">
        <f>CONCATENATE(Table2[[#This Row],[Measure]],Table2[[#This Row],[Variant]])</f>
        <v>FloodLampFlood70</v>
      </c>
      <c r="E1459" s="163">
        <v>47</v>
      </c>
      <c r="F1459" s="163" t="str">
        <f>CONCATENATE(Table2[[#This Row],[Measure &amp; Variant]],Table2[[#This Row],[Rated Power/Unit]])</f>
        <v>FloodLampFlood7047</v>
      </c>
      <c r="G1459" s="163">
        <f>Table2[[#This Row],[Rated Power/Unit]]</f>
        <v>47</v>
      </c>
    </row>
    <row r="1460" spans="2:7">
      <c r="B1460" s="328" t="s">
        <v>285</v>
      </c>
      <c r="C1460" s="328" t="s">
        <v>317</v>
      </c>
      <c r="D1460" s="328" t="str">
        <f>CONCATENATE(Table2[[#This Row],[Measure]],Table2[[#This Row],[Variant]])</f>
        <v>FloodLampFlood70</v>
      </c>
      <c r="E1460" s="163">
        <v>48</v>
      </c>
      <c r="F1460" s="163" t="str">
        <f>CONCATENATE(Table2[[#This Row],[Measure &amp; Variant]],Table2[[#This Row],[Rated Power/Unit]])</f>
        <v>FloodLampFlood7048</v>
      </c>
      <c r="G1460" s="163">
        <f>Table2[[#This Row],[Rated Power/Unit]]</f>
        <v>48</v>
      </c>
    </row>
    <row r="1461" spans="2:7">
      <c r="B1461" s="328" t="s">
        <v>285</v>
      </c>
      <c r="C1461" s="328" t="s">
        <v>317</v>
      </c>
      <c r="D1461" s="328" t="str">
        <f>CONCATENATE(Table2[[#This Row],[Measure]],Table2[[#This Row],[Variant]])</f>
        <v>FloodLampFlood70</v>
      </c>
      <c r="E1461" s="163">
        <v>49</v>
      </c>
      <c r="F1461" s="163" t="str">
        <f>CONCATENATE(Table2[[#This Row],[Measure &amp; Variant]],Table2[[#This Row],[Rated Power/Unit]])</f>
        <v>FloodLampFlood7049</v>
      </c>
      <c r="G1461" s="163">
        <f>Table2[[#This Row],[Rated Power/Unit]]</f>
        <v>49</v>
      </c>
    </row>
    <row r="1462" spans="2:7">
      <c r="B1462" s="328" t="s">
        <v>285</v>
      </c>
      <c r="C1462" s="328" t="s">
        <v>317</v>
      </c>
      <c r="D1462" s="328" t="str">
        <f>CONCATENATE(Table2[[#This Row],[Measure]],Table2[[#This Row],[Variant]])</f>
        <v>FloodLampFlood70</v>
      </c>
      <c r="E1462" s="163">
        <v>50</v>
      </c>
      <c r="F1462" s="163" t="str">
        <f>CONCATENATE(Table2[[#This Row],[Measure &amp; Variant]],Table2[[#This Row],[Rated Power/Unit]])</f>
        <v>FloodLampFlood7050</v>
      </c>
      <c r="G1462" s="163">
        <f>Table2[[#This Row],[Rated Power/Unit]]</f>
        <v>50</v>
      </c>
    </row>
    <row r="1463" spans="2:7">
      <c r="B1463" s="328" t="s">
        <v>285</v>
      </c>
      <c r="C1463" s="328" t="s">
        <v>317</v>
      </c>
      <c r="D1463" s="328" t="str">
        <f>CONCATENATE(Table2[[#This Row],[Measure]],Table2[[#This Row],[Variant]])</f>
        <v>FloodLampFlood70</v>
      </c>
      <c r="E1463" s="163">
        <v>51</v>
      </c>
      <c r="F1463" s="163" t="str">
        <f>CONCATENATE(Table2[[#This Row],[Measure &amp; Variant]],Table2[[#This Row],[Rated Power/Unit]])</f>
        <v>FloodLampFlood7051</v>
      </c>
      <c r="G1463" s="163">
        <f>Table2[[#This Row],[Rated Power/Unit]]</f>
        <v>51</v>
      </c>
    </row>
    <row r="1464" spans="2:7">
      <c r="B1464" s="328" t="s">
        <v>285</v>
      </c>
      <c r="C1464" s="328" t="s">
        <v>317</v>
      </c>
      <c r="D1464" s="328" t="str">
        <f>CONCATENATE(Table2[[#This Row],[Measure]],Table2[[#This Row],[Variant]])</f>
        <v>FloodLampFlood70</v>
      </c>
      <c r="E1464" s="163">
        <v>52</v>
      </c>
      <c r="F1464" s="163" t="str">
        <f>CONCATENATE(Table2[[#This Row],[Measure &amp; Variant]],Table2[[#This Row],[Rated Power/Unit]])</f>
        <v>FloodLampFlood7052</v>
      </c>
      <c r="G1464" s="163">
        <f>Table2[[#This Row],[Rated Power/Unit]]</f>
        <v>52</v>
      </c>
    </row>
    <row r="1465" spans="2:7">
      <c r="B1465" s="328" t="s">
        <v>285</v>
      </c>
      <c r="C1465" s="328" t="s">
        <v>317</v>
      </c>
      <c r="D1465" s="328" t="str">
        <f>CONCATENATE(Table2[[#This Row],[Measure]],Table2[[#This Row],[Variant]])</f>
        <v>FloodLampFlood70</v>
      </c>
      <c r="E1465" s="163">
        <v>53</v>
      </c>
      <c r="F1465" s="163" t="str">
        <f>CONCATENATE(Table2[[#This Row],[Measure &amp; Variant]],Table2[[#This Row],[Rated Power/Unit]])</f>
        <v>FloodLampFlood7053</v>
      </c>
      <c r="G1465" s="163">
        <f>Table2[[#This Row],[Rated Power/Unit]]</f>
        <v>53</v>
      </c>
    </row>
    <row r="1466" spans="2:7">
      <c r="B1466" s="328" t="s">
        <v>285</v>
      </c>
      <c r="C1466" s="328" t="s">
        <v>317</v>
      </c>
      <c r="D1466" s="328" t="str">
        <f>CONCATENATE(Table2[[#This Row],[Measure]],Table2[[#This Row],[Variant]])</f>
        <v>FloodLampFlood70</v>
      </c>
      <c r="E1466" s="163">
        <v>54</v>
      </c>
      <c r="F1466" s="163" t="str">
        <f>CONCATENATE(Table2[[#This Row],[Measure &amp; Variant]],Table2[[#This Row],[Rated Power/Unit]])</f>
        <v>FloodLampFlood7054</v>
      </c>
      <c r="G1466" s="163">
        <f>Table2[[#This Row],[Rated Power/Unit]]</f>
        <v>54</v>
      </c>
    </row>
    <row r="1467" spans="2:7">
      <c r="B1467" s="328" t="s">
        <v>285</v>
      </c>
      <c r="C1467" s="328" t="s">
        <v>317</v>
      </c>
      <c r="D1467" s="328" t="str">
        <f>CONCATENATE(Table2[[#This Row],[Measure]],Table2[[#This Row],[Variant]])</f>
        <v>FloodLampFlood70</v>
      </c>
      <c r="E1467" s="163">
        <v>55</v>
      </c>
      <c r="F1467" s="163" t="str">
        <f>CONCATENATE(Table2[[#This Row],[Measure &amp; Variant]],Table2[[#This Row],[Rated Power/Unit]])</f>
        <v>FloodLampFlood7055</v>
      </c>
      <c r="G1467" s="163">
        <f>Table2[[#This Row],[Rated Power/Unit]]</f>
        <v>55</v>
      </c>
    </row>
    <row r="1468" spans="2:7">
      <c r="B1468" s="328" t="s">
        <v>285</v>
      </c>
      <c r="C1468" s="328" t="s">
        <v>317</v>
      </c>
      <c r="D1468" s="328" t="str">
        <f>CONCATENATE(Table2[[#This Row],[Measure]],Table2[[#This Row],[Variant]])</f>
        <v>FloodLampFlood70</v>
      </c>
      <c r="E1468" s="163">
        <v>56</v>
      </c>
      <c r="F1468" s="163" t="str">
        <f>CONCATENATE(Table2[[#This Row],[Measure &amp; Variant]],Table2[[#This Row],[Rated Power/Unit]])</f>
        <v>FloodLampFlood7056</v>
      </c>
      <c r="G1468" s="163">
        <f>Table2[[#This Row],[Rated Power/Unit]]</f>
        <v>56</v>
      </c>
    </row>
    <row r="1469" spans="2:7">
      <c r="B1469" s="328" t="s">
        <v>285</v>
      </c>
      <c r="C1469" s="328" t="s">
        <v>317</v>
      </c>
      <c r="D1469" s="328" t="str">
        <f>CONCATENATE(Table2[[#This Row],[Measure]],Table2[[#This Row],[Variant]])</f>
        <v>FloodLampFlood70</v>
      </c>
      <c r="E1469" s="163">
        <v>57</v>
      </c>
      <c r="F1469" s="163" t="str">
        <f>CONCATENATE(Table2[[#This Row],[Measure &amp; Variant]],Table2[[#This Row],[Rated Power/Unit]])</f>
        <v>FloodLampFlood7057</v>
      </c>
      <c r="G1469" s="163">
        <f>Table2[[#This Row],[Rated Power/Unit]]</f>
        <v>57</v>
      </c>
    </row>
    <row r="1470" spans="2:7">
      <c r="B1470" s="328" t="s">
        <v>285</v>
      </c>
      <c r="C1470" s="328" t="s">
        <v>317</v>
      </c>
      <c r="D1470" s="328" t="str">
        <f>CONCATENATE(Table2[[#This Row],[Measure]],Table2[[#This Row],[Variant]])</f>
        <v>FloodLampFlood70</v>
      </c>
      <c r="E1470" s="163">
        <v>58</v>
      </c>
      <c r="F1470" s="163" t="str">
        <f>CONCATENATE(Table2[[#This Row],[Measure &amp; Variant]],Table2[[#This Row],[Rated Power/Unit]])</f>
        <v>FloodLampFlood7058</v>
      </c>
      <c r="G1470" s="163">
        <f>Table2[[#This Row],[Rated Power/Unit]]</f>
        <v>58</v>
      </c>
    </row>
    <row r="1471" spans="2:7">
      <c r="B1471" s="328" t="s">
        <v>285</v>
      </c>
      <c r="C1471" s="328" t="s">
        <v>317</v>
      </c>
      <c r="D1471" s="328" t="str">
        <f>CONCATENATE(Table2[[#This Row],[Measure]],Table2[[#This Row],[Variant]])</f>
        <v>FloodLampFlood70</v>
      </c>
      <c r="E1471" s="163">
        <v>59</v>
      </c>
      <c r="F1471" s="163" t="str">
        <f>CONCATENATE(Table2[[#This Row],[Measure &amp; Variant]],Table2[[#This Row],[Rated Power/Unit]])</f>
        <v>FloodLampFlood7059</v>
      </c>
      <c r="G1471" s="163">
        <f>Table2[[#This Row],[Rated Power/Unit]]</f>
        <v>59</v>
      </c>
    </row>
    <row r="1472" spans="2:7">
      <c r="B1472" s="328" t="s">
        <v>285</v>
      </c>
      <c r="C1472" s="328" t="s">
        <v>317</v>
      </c>
      <c r="D1472" s="328" t="str">
        <f>CONCATENATE(Table2[[#This Row],[Measure]],Table2[[#This Row],[Variant]])</f>
        <v>FloodLampFlood70</v>
      </c>
      <c r="E1472" s="163">
        <v>60</v>
      </c>
      <c r="F1472" s="163" t="str">
        <f>CONCATENATE(Table2[[#This Row],[Measure &amp; Variant]],Table2[[#This Row],[Rated Power/Unit]])</f>
        <v>FloodLampFlood7060</v>
      </c>
      <c r="G1472" s="163">
        <f>Table2[[#This Row],[Rated Power/Unit]]</f>
        <v>60</v>
      </c>
    </row>
    <row r="1473" spans="2:7">
      <c r="B1473" s="328" t="s">
        <v>285</v>
      </c>
      <c r="C1473" s="328" t="s">
        <v>317</v>
      </c>
      <c r="D1473" s="328" t="str">
        <f>CONCATENATE(Table2[[#This Row],[Measure]],Table2[[#This Row],[Variant]])</f>
        <v>FloodLampFlood70</v>
      </c>
      <c r="E1473" s="163">
        <v>61</v>
      </c>
      <c r="F1473" s="163" t="str">
        <f>CONCATENATE(Table2[[#This Row],[Measure &amp; Variant]],Table2[[#This Row],[Rated Power/Unit]])</f>
        <v>FloodLampFlood7061</v>
      </c>
      <c r="G1473" s="163">
        <f>Table2[[#This Row],[Rated Power/Unit]]</f>
        <v>61</v>
      </c>
    </row>
    <row r="1474" spans="2:7">
      <c r="B1474" s="328" t="s">
        <v>285</v>
      </c>
      <c r="C1474" s="328" t="s">
        <v>317</v>
      </c>
      <c r="D1474" s="328" t="str">
        <f>CONCATENATE(Table2[[#This Row],[Measure]],Table2[[#This Row],[Variant]])</f>
        <v>FloodLampFlood70</v>
      </c>
      <c r="E1474" s="163">
        <v>62</v>
      </c>
      <c r="F1474" s="163" t="str">
        <f>CONCATENATE(Table2[[#This Row],[Measure &amp; Variant]],Table2[[#This Row],[Rated Power/Unit]])</f>
        <v>FloodLampFlood7062</v>
      </c>
      <c r="G1474" s="163">
        <f>Table2[[#This Row],[Rated Power/Unit]]</f>
        <v>62</v>
      </c>
    </row>
    <row r="1475" spans="2:7">
      <c r="B1475" s="328" t="s">
        <v>285</v>
      </c>
      <c r="C1475" s="328" t="s">
        <v>317</v>
      </c>
      <c r="D1475" s="328" t="str">
        <f>CONCATENATE(Table2[[#This Row],[Measure]],Table2[[#This Row],[Variant]])</f>
        <v>FloodLampFlood70</v>
      </c>
      <c r="E1475" s="163">
        <v>63</v>
      </c>
      <c r="F1475" s="163" t="str">
        <f>CONCATENATE(Table2[[#This Row],[Measure &amp; Variant]],Table2[[#This Row],[Rated Power/Unit]])</f>
        <v>FloodLampFlood7063</v>
      </c>
      <c r="G1475" s="163">
        <f>Table2[[#This Row],[Rated Power/Unit]]</f>
        <v>63</v>
      </c>
    </row>
    <row r="1476" spans="2:7">
      <c r="B1476" s="328" t="s">
        <v>285</v>
      </c>
      <c r="C1476" s="328" t="s">
        <v>317</v>
      </c>
      <c r="D1476" s="328" t="str">
        <f>CONCATENATE(Table2[[#This Row],[Measure]],Table2[[#This Row],[Variant]])</f>
        <v>FloodLampFlood70</v>
      </c>
      <c r="E1476" s="163">
        <v>64</v>
      </c>
      <c r="F1476" s="163" t="str">
        <f>CONCATENATE(Table2[[#This Row],[Measure &amp; Variant]],Table2[[#This Row],[Rated Power/Unit]])</f>
        <v>FloodLampFlood7064</v>
      </c>
      <c r="G1476" s="163">
        <f>Table2[[#This Row],[Rated Power/Unit]]</f>
        <v>64</v>
      </c>
    </row>
    <row r="1477" spans="2:7">
      <c r="B1477" s="328" t="s">
        <v>285</v>
      </c>
      <c r="C1477" s="328" t="s">
        <v>317</v>
      </c>
      <c r="D1477" s="328" t="str">
        <f>CONCATENATE(Table2[[#This Row],[Measure]],Table2[[#This Row],[Variant]])</f>
        <v>FloodLampFlood70</v>
      </c>
      <c r="E1477" s="163">
        <v>65</v>
      </c>
      <c r="F1477" s="163" t="str">
        <f>CONCATENATE(Table2[[#This Row],[Measure &amp; Variant]],Table2[[#This Row],[Rated Power/Unit]])</f>
        <v>FloodLampFlood7065</v>
      </c>
      <c r="G1477" s="163">
        <f>Table2[[#This Row],[Rated Power/Unit]]</f>
        <v>65</v>
      </c>
    </row>
    <row r="1478" spans="2:7">
      <c r="B1478" s="328" t="s">
        <v>285</v>
      </c>
      <c r="C1478" s="328" t="s">
        <v>317</v>
      </c>
      <c r="D1478" s="328" t="str">
        <f>CONCATENATE(Table2[[#This Row],[Measure]],Table2[[#This Row],[Variant]])</f>
        <v>FloodLampFlood70</v>
      </c>
      <c r="E1478" s="163">
        <v>66</v>
      </c>
      <c r="F1478" s="163" t="str">
        <f>CONCATENATE(Table2[[#This Row],[Measure &amp; Variant]],Table2[[#This Row],[Rated Power/Unit]])</f>
        <v>FloodLampFlood7066</v>
      </c>
      <c r="G1478" s="163">
        <f>Table2[[#This Row],[Rated Power/Unit]]</f>
        <v>66</v>
      </c>
    </row>
    <row r="1479" spans="2:7">
      <c r="B1479" s="328" t="s">
        <v>285</v>
      </c>
      <c r="C1479" s="328" t="s">
        <v>317</v>
      </c>
      <c r="D1479" s="328" t="str">
        <f>CONCATENATE(Table2[[#This Row],[Measure]],Table2[[#This Row],[Variant]])</f>
        <v>FloodLampFlood70</v>
      </c>
      <c r="E1479" s="163">
        <v>67</v>
      </c>
      <c r="F1479" s="163" t="str">
        <f>CONCATENATE(Table2[[#This Row],[Measure &amp; Variant]],Table2[[#This Row],[Rated Power/Unit]])</f>
        <v>FloodLampFlood7067</v>
      </c>
      <c r="G1479" s="163">
        <f>Table2[[#This Row],[Rated Power/Unit]]</f>
        <v>67</v>
      </c>
    </row>
    <row r="1480" spans="2:7">
      <c r="B1480" s="328" t="s">
        <v>285</v>
      </c>
      <c r="C1480" s="328" t="s">
        <v>317</v>
      </c>
      <c r="D1480" s="328" t="str">
        <f>CONCATENATE(Table2[[#This Row],[Measure]],Table2[[#This Row],[Variant]])</f>
        <v>FloodLampFlood70</v>
      </c>
      <c r="E1480" s="163">
        <v>68</v>
      </c>
      <c r="F1480" s="163" t="str">
        <f>CONCATENATE(Table2[[#This Row],[Measure &amp; Variant]],Table2[[#This Row],[Rated Power/Unit]])</f>
        <v>FloodLampFlood7068</v>
      </c>
      <c r="G1480" s="163">
        <f>Table2[[#This Row],[Rated Power/Unit]]</f>
        <v>68</v>
      </c>
    </row>
    <row r="1481" spans="2:7">
      <c r="B1481" s="328" t="s">
        <v>285</v>
      </c>
      <c r="C1481" s="328" t="s">
        <v>317</v>
      </c>
      <c r="D1481" s="328" t="str">
        <f>CONCATENATE(Table2[[#This Row],[Measure]],Table2[[#This Row],[Variant]])</f>
        <v>FloodLampFlood70</v>
      </c>
      <c r="E1481" s="163">
        <v>69</v>
      </c>
      <c r="F1481" s="163" t="str">
        <f>CONCATENATE(Table2[[#This Row],[Measure &amp; Variant]],Table2[[#This Row],[Rated Power/Unit]])</f>
        <v>FloodLampFlood7069</v>
      </c>
      <c r="G1481" s="163">
        <f>Table2[[#This Row],[Rated Power/Unit]]</f>
        <v>69</v>
      </c>
    </row>
    <row r="1482" spans="2:7">
      <c r="B1482" s="328" t="s">
        <v>285</v>
      </c>
      <c r="C1482" s="328" t="s">
        <v>317</v>
      </c>
      <c r="D1482" s="328" t="str">
        <f>CONCATENATE(Table2[[#This Row],[Measure]],Table2[[#This Row],[Variant]])</f>
        <v>FloodLampFlood70</v>
      </c>
      <c r="E1482" s="163">
        <v>70</v>
      </c>
      <c r="F1482" s="163" t="str">
        <f>CONCATENATE(Table2[[#This Row],[Measure &amp; Variant]],Table2[[#This Row],[Rated Power/Unit]])</f>
        <v>FloodLampFlood7070</v>
      </c>
      <c r="G1482" s="163">
        <f>Table2[[#This Row],[Rated Power/Unit]]</f>
        <v>70</v>
      </c>
    </row>
    <row r="1483" spans="2:7">
      <c r="B1483" s="328" t="s">
        <v>285</v>
      </c>
      <c r="C1483" s="328" t="s">
        <v>317</v>
      </c>
      <c r="D1483" s="328" t="str">
        <f>CONCATENATE(Table2[[#This Row],[Measure]],Table2[[#This Row],[Variant]])</f>
        <v>FloodLampFlood70</v>
      </c>
      <c r="E1483" s="163">
        <v>71</v>
      </c>
      <c r="F1483" s="163" t="str">
        <f>CONCATENATE(Table2[[#This Row],[Measure &amp; Variant]],Table2[[#This Row],[Rated Power/Unit]])</f>
        <v>FloodLampFlood7071</v>
      </c>
      <c r="G1483" s="163">
        <f>Table2[[#This Row],[Rated Power/Unit]]</f>
        <v>71</v>
      </c>
    </row>
    <row r="1484" spans="2:7">
      <c r="B1484" s="328" t="s">
        <v>285</v>
      </c>
      <c r="C1484" s="328" t="s">
        <v>317</v>
      </c>
      <c r="D1484" s="328" t="str">
        <f>CONCATENATE(Table2[[#This Row],[Measure]],Table2[[#This Row],[Variant]])</f>
        <v>FloodLampFlood70</v>
      </c>
      <c r="E1484" s="163">
        <v>72</v>
      </c>
      <c r="F1484" s="163" t="str">
        <f>CONCATENATE(Table2[[#This Row],[Measure &amp; Variant]],Table2[[#This Row],[Rated Power/Unit]])</f>
        <v>FloodLampFlood7072</v>
      </c>
      <c r="G1484" s="163">
        <f>Table2[[#This Row],[Rated Power/Unit]]</f>
        <v>72</v>
      </c>
    </row>
    <row r="1485" spans="2:7">
      <c r="B1485" s="328" t="s">
        <v>285</v>
      </c>
      <c r="C1485" s="328" t="s">
        <v>317</v>
      </c>
      <c r="D1485" s="328" t="str">
        <f>CONCATENATE(Table2[[#This Row],[Measure]],Table2[[#This Row],[Variant]])</f>
        <v>FloodLampFlood70</v>
      </c>
      <c r="E1485" s="163">
        <v>73</v>
      </c>
      <c r="F1485" s="163" t="str">
        <f>CONCATENATE(Table2[[#This Row],[Measure &amp; Variant]],Table2[[#This Row],[Rated Power/Unit]])</f>
        <v>FloodLampFlood7073</v>
      </c>
      <c r="G1485" s="163">
        <f>Table2[[#This Row],[Rated Power/Unit]]</f>
        <v>73</v>
      </c>
    </row>
    <row r="1486" spans="2:7">
      <c r="B1486" s="328" t="s">
        <v>285</v>
      </c>
      <c r="C1486" s="328" t="s">
        <v>317</v>
      </c>
      <c r="D1486" s="328" t="str">
        <f>CONCATENATE(Table2[[#This Row],[Measure]],Table2[[#This Row],[Variant]])</f>
        <v>FloodLampFlood70</v>
      </c>
      <c r="E1486" s="163">
        <v>74</v>
      </c>
      <c r="F1486" s="163" t="str">
        <f>CONCATENATE(Table2[[#This Row],[Measure &amp; Variant]],Table2[[#This Row],[Rated Power/Unit]])</f>
        <v>FloodLampFlood7074</v>
      </c>
      <c r="G1486" s="163">
        <f>Table2[[#This Row],[Rated Power/Unit]]</f>
        <v>74</v>
      </c>
    </row>
    <row r="1487" spans="2:7">
      <c r="B1487" s="328" t="s">
        <v>285</v>
      </c>
      <c r="C1487" s="328" t="s">
        <v>317</v>
      </c>
      <c r="D1487" s="328" t="str">
        <f>CONCATENATE(Table2[[#This Row],[Measure]],Table2[[#This Row],[Variant]])</f>
        <v>FloodLampFlood70</v>
      </c>
      <c r="E1487" s="163">
        <v>75</v>
      </c>
      <c r="F1487" s="163" t="str">
        <f>CONCATENATE(Table2[[#This Row],[Measure &amp; Variant]],Table2[[#This Row],[Rated Power/Unit]])</f>
        <v>FloodLampFlood7075</v>
      </c>
      <c r="G1487" s="163">
        <f>Table2[[#This Row],[Rated Power/Unit]]</f>
        <v>75</v>
      </c>
    </row>
    <row r="1488" spans="2:7">
      <c r="B1488" s="328" t="s">
        <v>285</v>
      </c>
      <c r="C1488" s="328" t="s">
        <v>317</v>
      </c>
      <c r="D1488" s="328" t="str">
        <f>CONCATENATE(Table2[[#This Row],[Measure]],Table2[[#This Row],[Variant]])</f>
        <v>FloodLampFlood70</v>
      </c>
      <c r="E1488" s="163">
        <v>76</v>
      </c>
      <c r="F1488" s="163" t="str">
        <f>CONCATENATE(Table2[[#This Row],[Measure &amp; Variant]],Table2[[#This Row],[Rated Power/Unit]])</f>
        <v>FloodLampFlood7076</v>
      </c>
      <c r="G1488" s="163">
        <f>Table2[[#This Row],[Rated Power/Unit]]</f>
        <v>76</v>
      </c>
    </row>
    <row r="1489" spans="2:7">
      <c r="B1489" s="328" t="s">
        <v>285</v>
      </c>
      <c r="C1489" s="328" t="s">
        <v>317</v>
      </c>
      <c r="D1489" s="328" t="str">
        <f>CONCATENATE(Table2[[#This Row],[Measure]],Table2[[#This Row],[Variant]])</f>
        <v>FloodLampFlood70</v>
      </c>
      <c r="E1489" s="163">
        <v>77</v>
      </c>
      <c r="F1489" s="163" t="str">
        <f>CONCATENATE(Table2[[#This Row],[Measure &amp; Variant]],Table2[[#This Row],[Rated Power/Unit]])</f>
        <v>FloodLampFlood7077</v>
      </c>
      <c r="G1489" s="163">
        <f>Table2[[#This Row],[Rated Power/Unit]]</f>
        <v>77</v>
      </c>
    </row>
    <row r="1490" spans="2:7">
      <c r="B1490" s="328" t="s">
        <v>285</v>
      </c>
      <c r="C1490" s="328" t="s">
        <v>317</v>
      </c>
      <c r="D1490" s="328" t="str">
        <f>CONCATENATE(Table2[[#This Row],[Measure]],Table2[[#This Row],[Variant]])</f>
        <v>FloodLampFlood70</v>
      </c>
      <c r="E1490" s="163">
        <v>78</v>
      </c>
      <c r="F1490" s="163" t="str">
        <f>CONCATENATE(Table2[[#This Row],[Measure &amp; Variant]],Table2[[#This Row],[Rated Power/Unit]])</f>
        <v>FloodLampFlood7078</v>
      </c>
      <c r="G1490" s="163">
        <f>Table2[[#This Row],[Rated Power/Unit]]</f>
        <v>78</v>
      </c>
    </row>
    <row r="1491" spans="2:7">
      <c r="B1491" s="328" t="s">
        <v>285</v>
      </c>
      <c r="C1491" s="328" t="s">
        <v>317</v>
      </c>
      <c r="D1491" s="328" t="str">
        <f>CONCATENATE(Table2[[#This Row],[Measure]],Table2[[#This Row],[Variant]])</f>
        <v>FloodLampFlood70</v>
      </c>
      <c r="E1491" s="163">
        <v>79</v>
      </c>
      <c r="F1491" s="163" t="str">
        <f>CONCATENATE(Table2[[#This Row],[Measure &amp; Variant]],Table2[[#This Row],[Rated Power/Unit]])</f>
        <v>FloodLampFlood7079</v>
      </c>
      <c r="G1491" s="163">
        <f>Table2[[#This Row],[Rated Power/Unit]]</f>
        <v>79</v>
      </c>
    </row>
    <row r="1492" spans="2:7">
      <c r="B1492" s="328" t="s">
        <v>285</v>
      </c>
      <c r="C1492" s="328" t="s">
        <v>317</v>
      </c>
      <c r="D1492" s="328" t="str">
        <f>CONCATENATE(Table2[[#This Row],[Measure]],Table2[[#This Row],[Variant]])</f>
        <v>FloodLampFlood70</v>
      </c>
      <c r="E1492" s="163">
        <v>80</v>
      </c>
      <c r="F1492" s="163" t="str">
        <f>CONCATENATE(Table2[[#This Row],[Measure &amp; Variant]],Table2[[#This Row],[Rated Power/Unit]])</f>
        <v>FloodLampFlood7080</v>
      </c>
      <c r="G1492" s="163">
        <f>Table2[[#This Row],[Rated Power/Unit]]</f>
        <v>80</v>
      </c>
    </row>
    <row r="1493" spans="2:7">
      <c r="B1493" s="328" t="s">
        <v>285</v>
      </c>
      <c r="C1493" s="328" t="s">
        <v>317</v>
      </c>
      <c r="D1493" s="328" t="str">
        <f>CONCATENATE(Table2[[#This Row],[Measure]],Table2[[#This Row],[Variant]])</f>
        <v>FloodLampFlood70</v>
      </c>
      <c r="E1493" s="163">
        <v>81</v>
      </c>
      <c r="F1493" s="163" t="str">
        <f>CONCATENATE(Table2[[#This Row],[Measure &amp; Variant]],Table2[[#This Row],[Rated Power/Unit]])</f>
        <v>FloodLampFlood7081</v>
      </c>
      <c r="G1493" s="163">
        <f>Table2[[#This Row],[Rated Power/Unit]]</f>
        <v>81</v>
      </c>
    </row>
    <row r="1494" spans="2:7">
      <c r="B1494" s="328" t="s">
        <v>285</v>
      </c>
      <c r="C1494" s="328" t="s">
        <v>317</v>
      </c>
      <c r="D1494" s="328" t="str">
        <f>CONCATENATE(Table2[[#This Row],[Measure]],Table2[[#This Row],[Variant]])</f>
        <v>FloodLampFlood70</v>
      </c>
      <c r="E1494" s="163">
        <v>82</v>
      </c>
      <c r="F1494" s="163" t="str">
        <f>CONCATENATE(Table2[[#This Row],[Measure &amp; Variant]],Table2[[#This Row],[Rated Power/Unit]])</f>
        <v>FloodLampFlood7082</v>
      </c>
      <c r="G1494" s="163">
        <f>Table2[[#This Row],[Rated Power/Unit]]</f>
        <v>82</v>
      </c>
    </row>
    <row r="1495" spans="2:7">
      <c r="B1495" s="328" t="s">
        <v>285</v>
      </c>
      <c r="C1495" s="328" t="s">
        <v>317</v>
      </c>
      <c r="D1495" s="328" t="str">
        <f>CONCATENATE(Table2[[#This Row],[Measure]],Table2[[#This Row],[Variant]])</f>
        <v>FloodLampFlood70</v>
      </c>
      <c r="E1495" s="163">
        <v>83</v>
      </c>
      <c r="F1495" s="163" t="str">
        <f>CONCATENATE(Table2[[#This Row],[Measure &amp; Variant]],Table2[[#This Row],[Rated Power/Unit]])</f>
        <v>FloodLampFlood7083</v>
      </c>
      <c r="G1495" s="163">
        <f>Table2[[#This Row],[Rated Power/Unit]]</f>
        <v>83</v>
      </c>
    </row>
    <row r="1496" spans="2:7">
      <c r="B1496" s="328" t="s">
        <v>285</v>
      </c>
      <c r="C1496" s="328" t="s">
        <v>317</v>
      </c>
      <c r="D1496" s="328" t="str">
        <f>CONCATENATE(Table2[[#This Row],[Measure]],Table2[[#This Row],[Variant]])</f>
        <v>FloodLampFlood70</v>
      </c>
      <c r="E1496" s="163">
        <v>84</v>
      </c>
      <c r="F1496" s="163" t="str">
        <f>CONCATENATE(Table2[[#This Row],[Measure &amp; Variant]],Table2[[#This Row],[Rated Power/Unit]])</f>
        <v>FloodLampFlood7084</v>
      </c>
      <c r="G1496" s="163">
        <f>Table2[[#This Row],[Rated Power/Unit]]</f>
        <v>84</v>
      </c>
    </row>
    <row r="1497" spans="2:7">
      <c r="B1497" s="328" t="s">
        <v>285</v>
      </c>
      <c r="C1497" s="328" t="s">
        <v>322</v>
      </c>
      <c r="D1497" s="328" t="str">
        <f>CONCATENATE(Table2[[#This Row],[Measure]],Table2[[#This Row],[Variant]])</f>
        <v>FloodLampFlood125</v>
      </c>
      <c r="E1497" s="163">
        <v>85</v>
      </c>
      <c r="F1497" s="163" t="str">
        <f>CONCATENATE(Table2[[#This Row],[Measure &amp; Variant]],Table2[[#This Row],[Rated Power/Unit]])</f>
        <v>FloodLampFlood12585</v>
      </c>
      <c r="G1497" s="163">
        <f>Table2[[#This Row],[Rated Power/Unit]]</f>
        <v>85</v>
      </c>
    </row>
    <row r="1498" spans="2:7">
      <c r="B1498" s="328" t="s">
        <v>285</v>
      </c>
      <c r="C1498" s="328" t="s">
        <v>322</v>
      </c>
      <c r="D1498" s="328" t="str">
        <f>CONCATENATE(Table2[[#This Row],[Measure]],Table2[[#This Row],[Variant]])</f>
        <v>FloodLampFlood125</v>
      </c>
      <c r="E1498" s="163">
        <v>86</v>
      </c>
      <c r="F1498" s="163" t="str">
        <f>CONCATENATE(Table2[[#This Row],[Measure &amp; Variant]],Table2[[#This Row],[Rated Power/Unit]])</f>
        <v>FloodLampFlood12586</v>
      </c>
      <c r="G1498" s="163">
        <f>Table2[[#This Row],[Rated Power/Unit]]</f>
        <v>86</v>
      </c>
    </row>
    <row r="1499" spans="2:7">
      <c r="B1499" s="328" t="s">
        <v>285</v>
      </c>
      <c r="C1499" s="328" t="s">
        <v>322</v>
      </c>
      <c r="D1499" s="328" t="str">
        <f>CONCATENATE(Table2[[#This Row],[Measure]],Table2[[#This Row],[Variant]])</f>
        <v>FloodLampFlood125</v>
      </c>
      <c r="E1499" s="163">
        <v>87</v>
      </c>
      <c r="F1499" s="163" t="str">
        <f>CONCATENATE(Table2[[#This Row],[Measure &amp; Variant]],Table2[[#This Row],[Rated Power/Unit]])</f>
        <v>FloodLampFlood12587</v>
      </c>
      <c r="G1499" s="163">
        <f>Table2[[#This Row],[Rated Power/Unit]]</f>
        <v>87</v>
      </c>
    </row>
    <row r="1500" spans="2:7">
      <c r="B1500" s="328" t="s">
        <v>285</v>
      </c>
      <c r="C1500" s="328" t="s">
        <v>322</v>
      </c>
      <c r="D1500" s="328" t="str">
        <f>CONCATENATE(Table2[[#This Row],[Measure]],Table2[[#This Row],[Variant]])</f>
        <v>FloodLampFlood125</v>
      </c>
      <c r="E1500" s="163">
        <v>88</v>
      </c>
      <c r="F1500" s="163" t="str">
        <f>CONCATENATE(Table2[[#This Row],[Measure &amp; Variant]],Table2[[#This Row],[Rated Power/Unit]])</f>
        <v>FloodLampFlood12588</v>
      </c>
      <c r="G1500" s="163">
        <f>Table2[[#This Row],[Rated Power/Unit]]</f>
        <v>88</v>
      </c>
    </row>
    <row r="1501" spans="2:7">
      <c r="B1501" s="328" t="s">
        <v>285</v>
      </c>
      <c r="C1501" s="328" t="s">
        <v>322</v>
      </c>
      <c r="D1501" s="328" t="str">
        <f>CONCATENATE(Table2[[#This Row],[Measure]],Table2[[#This Row],[Variant]])</f>
        <v>FloodLampFlood125</v>
      </c>
      <c r="E1501" s="163">
        <v>89</v>
      </c>
      <c r="F1501" s="163" t="str">
        <f>CONCATENATE(Table2[[#This Row],[Measure &amp; Variant]],Table2[[#This Row],[Rated Power/Unit]])</f>
        <v>FloodLampFlood12589</v>
      </c>
      <c r="G1501" s="163">
        <f>Table2[[#This Row],[Rated Power/Unit]]</f>
        <v>89</v>
      </c>
    </row>
    <row r="1502" spans="2:7">
      <c r="B1502" s="328" t="s">
        <v>285</v>
      </c>
      <c r="C1502" s="328" t="s">
        <v>322</v>
      </c>
      <c r="D1502" s="328" t="str">
        <f>CONCATENATE(Table2[[#This Row],[Measure]],Table2[[#This Row],[Variant]])</f>
        <v>FloodLampFlood125</v>
      </c>
      <c r="E1502" s="163">
        <v>90</v>
      </c>
      <c r="F1502" s="163" t="str">
        <f>CONCATENATE(Table2[[#This Row],[Measure &amp; Variant]],Table2[[#This Row],[Rated Power/Unit]])</f>
        <v>FloodLampFlood12590</v>
      </c>
      <c r="G1502" s="163">
        <f>Table2[[#This Row],[Rated Power/Unit]]</f>
        <v>90</v>
      </c>
    </row>
    <row r="1503" spans="2:7">
      <c r="B1503" s="328" t="s">
        <v>285</v>
      </c>
      <c r="C1503" s="328" t="s">
        <v>322</v>
      </c>
      <c r="D1503" s="328" t="str">
        <f>CONCATENATE(Table2[[#This Row],[Measure]],Table2[[#This Row],[Variant]])</f>
        <v>FloodLampFlood125</v>
      </c>
      <c r="E1503" s="163">
        <v>91</v>
      </c>
      <c r="F1503" s="163" t="str">
        <f>CONCATENATE(Table2[[#This Row],[Measure &amp; Variant]],Table2[[#This Row],[Rated Power/Unit]])</f>
        <v>FloodLampFlood12591</v>
      </c>
      <c r="G1503" s="163">
        <f>Table2[[#This Row],[Rated Power/Unit]]</f>
        <v>91</v>
      </c>
    </row>
    <row r="1504" spans="2:7">
      <c r="B1504" s="328" t="s">
        <v>285</v>
      </c>
      <c r="C1504" s="328" t="s">
        <v>322</v>
      </c>
      <c r="D1504" s="328" t="str">
        <f>CONCATENATE(Table2[[#This Row],[Measure]],Table2[[#This Row],[Variant]])</f>
        <v>FloodLampFlood125</v>
      </c>
      <c r="E1504" s="163">
        <v>92</v>
      </c>
      <c r="F1504" s="163" t="str">
        <f>CONCATENATE(Table2[[#This Row],[Measure &amp; Variant]],Table2[[#This Row],[Rated Power/Unit]])</f>
        <v>FloodLampFlood12592</v>
      </c>
      <c r="G1504" s="163">
        <f>Table2[[#This Row],[Rated Power/Unit]]</f>
        <v>92</v>
      </c>
    </row>
    <row r="1505" spans="2:7">
      <c r="B1505" s="328" t="s">
        <v>285</v>
      </c>
      <c r="C1505" s="328" t="s">
        <v>322</v>
      </c>
      <c r="D1505" s="328" t="str">
        <f>CONCATENATE(Table2[[#This Row],[Measure]],Table2[[#This Row],[Variant]])</f>
        <v>FloodLampFlood125</v>
      </c>
      <c r="E1505" s="163">
        <v>93</v>
      </c>
      <c r="F1505" s="163" t="str">
        <f>CONCATENATE(Table2[[#This Row],[Measure &amp; Variant]],Table2[[#This Row],[Rated Power/Unit]])</f>
        <v>FloodLampFlood12593</v>
      </c>
      <c r="G1505" s="163">
        <f>Table2[[#This Row],[Rated Power/Unit]]</f>
        <v>93</v>
      </c>
    </row>
    <row r="1506" spans="2:7">
      <c r="B1506" s="328" t="s">
        <v>285</v>
      </c>
      <c r="C1506" s="328" t="s">
        <v>322</v>
      </c>
      <c r="D1506" s="328" t="str">
        <f>CONCATENATE(Table2[[#This Row],[Measure]],Table2[[#This Row],[Variant]])</f>
        <v>FloodLampFlood125</v>
      </c>
      <c r="E1506" s="163">
        <v>94</v>
      </c>
      <c r="F1506" s="163" t="str">
        <f>CONCATENATE(Table2[[#This Row],[Measure &amp; Variant]],Table2[[#This Row],[Rated Power/Unit]])</f>
        <v>FloodLampFlood12594</v>
      </c>
      <c r="G1506" s="163">
        <f>Table2[[#This Row],[Rated Power/Unit]]</f>
        <v>94</v>
      </c>
    </row>
    <row r="1507" spans="2:7">
      <c r="B1507" s="328" t="s">
        <v>285</v>
      </c>
      <c r="C1507" s="328" t="s">
        <v>322</v>
      </c>
      <c r="D1507" s="328" t="str">
        <f>CONCATENATE(Table2[[#This Row],[Measure]],Table2[[#This Row],[Variant]])</f>
        <v>FloodLampFlood125</v>
      </c>
      <c r="E1507" s="163">
        <v>95</v>
      </c>
      <c r="F1507" s="163" t="str">
        <f>CONCATENATE(Table2[[#This Row],[Measure &amp; Variant]],Table2[[#This Row],[Rated Power/Unit]])</f>
        <v>FloodLampFlood12595</v>
      </c>
      <c r="G1507" s="163">
        <f>Table2[[#This Row],[Rated Power/Unit]]</f>
        <v>95</v>
      </c>
    </row>
    <row r="1508" spans="2:7">
      <c r="B1508" s="328" t="s">
        <v>285</v>
      </c>
      <c r="C1508" s="328" t="s">
        <v>322</v>
      </c>
      <c r="D1508" s="328" t="str">
        <f>CONCATENATE(Table2[[#This Row],[Measure]],Table2[[#This Row],[Variant]])</f>
        <v>FloodLampFlood125</v>
      </c>
      <c r="E1508" s="163">
        <v>96</v>
      </c>
      <c r="F1508" s="163" t="str">
        <f>CONCATENATE(Table2[[#This Row],[Measure &amp; Variant]],Table2[[#This Row],[Rated Power/Unit]])</f>
        <v>FloodLampFlood12596</v>
      </c>
      <c r="G1508" s="163">
        <f>Table2[[#This Row],[Rated Power/Unit]]</f>
        <v>96</v>
      </c>
    </row>
    <row r="1509" spans="2:7">
      <c r="B1509" s="328" t="s">
        <v>285</v>
      </c>
      <c r="C1509" s="328" t="s">
        <v>322</v>
      </c>
      <c r="D1509" s="328" t="str">
        <f>CONCATENATE(Table2[[#This Row],[Measure]],Table2[[#This Row],[Variant]])</f>
        <v>FloodLampFlood125</v>
      </c>
      <c r="E1509" s="163">
        <v>97</v>
      </c>
      <c r="F1509" s="163" t="str">
        <f>CONCATENATE(Table2[[#This Row],[Measure &amp; Variant]],Table2[[#This Row],[Rated Power/Unit]])</f>
        <v>FloodLampFlood12597</v>
      </c>
      <c r="G1509" s="163">
        <f>Table2[[#This Row],[Rated Power/Unit]]</f>
        <v>97</v>
      </c>
    </row>
    <row r="1510" spans="2:7">
      <c r="B1510" s="328" t="s">
        <v>285</v>
      </c>
      <c r="C1510" s="328" t="s">
        <v>322</v>
      </c>
      <c r="D1510" s="328" t="str">
        <f>CONCATENATE(Table2[[#This Row],[Measure]],Table2[[#This Row],[Variant]])</f>
        <v>FloodLampFlood125</v>
      </c>
      <c r="E1510" s="163">
        <v>98</v>
      </c>
      <c r="F1510" s="163" t="str">
        <f>CONCATENATE(Table2[[#This Row],[Measure &amp; Variant]],Table2[[#This Row],[Rated Power/Unit]])</f>
        <v>FloodLampFlood12598</v>
      </c>
      <c r="G1510" s="163">
        <f>Table2[[#This Row],[Rated Power/Unit]]</f>
        <v>98</v>
      </c>
    </row>
    <row r="1511" spans="2:7">
      <c r="B1511" s="328" t="s">
        <v>285</v>
      </c>
      <c r="C1511" s="328" t="s">
        <v>322</v>
      </c>
      <c r="D1511" s="328" t="str">
        <f>CONCATENATE(Table2[[#This Row],[Measure]],Table2[[#This Row],[Variant]])</f>
        <v>FloodLampFlood125</v>
      </c>
      <c r="E1511" s="163">
        <v>99</v>
      </c>
      <c r="F1511" s="163" t="str">
        <f>CONCATENATE(Table2[[#This Row],[Measure &amp; Variant]],Table2[[#This Row],[Rated Power/Unit]])</f>
        <v>FloodLampFlood12599</v>
      </c>
      <c r="G1511" s="163">
        <f>Table2[[#This Row],[Rated Power/Unit]]</f>
        <v>99</v>
      </c>
    </row>
    <row r="1512" spans="2:7">
      <c r="B1512" s="328" t="s">
        <v>285</v>
      </c>
      <c r="C1512" s="328" t="s">
        <v>322</v>
      </c>
      <c r="D1512" s="328" t="str">
        <f>CONCATENATE(Table2[[#This Row],[Measure]],Table2[[#This Row],[Variant]])</f>
        <v>FloodLampFlood125</v>
      </c>
      <c r="E1512" s="163">
        <v>100</v>
      </c>
      <c r="F1512" s="163" t="str">
        <f>CONCATENATE(Table2[[#This Row],[Measure &amp; Variant]],Table2[[#This Row],[Rated Power/Unit]])</f>
        <v>FloodLampFlood125100</v>
      </c>
      <c r="G1512" s="163">
        <f>Table2[[#This Row],[Rated Power/Unit]]</f>
        <v>100</v>
      </c>
    </row>
    <row r="1513" spans="2:7">
      <c r="B1513" s="328" t="s">
        <v>285</v>
      </c>
      <c r="C1513" s="328" t="s">
        <v>322</v>
      </c>
      <c r="D1513" s="328" t="str">
        <f>CONCATENATE(Table2[[#This Row],[Measure]],Table2[[#This Row],[Variant]])</f>
        <v>FloodLampFlood125</v>
      </c>
      <c r="E1513" s="163">
        <v>101</v>
      </c>
      <c r="F1513" s="163" t="str">
        <f>CONCATENATE(Table2[[#This Row],[Measure &amp; Variant]],Table2[[#This Row],[Rated Power/Unit]])</f>
        <v>FloodLampFlood125101</v>
      </c>
      <c r="G1513" s="163">
        <f>Table2[[#This Row],[Rated Power/Unit]]</f>
        <v>101</v>
      </c>
    </row>
    <row r="1514" spans="2:7">
      <c r="B1514" s="328" t="s">
        <v>285</v>
      </c>
      <c r="C1514" s="328" t="s">
        <v>322</v>
      </c>
      <c r="D1514" s="328" t="str">
        <f>CONCATENATE(Table2[[#This Row],[Measure]],Table2[[#This Row],[Variant]])</f>
        <v>FloodLampFlood125</v>
      </c>
      <c r="E1514" s="163">
        <v>102</v>
      </c>
      <c r="F1514" s="163" t="str">
        <f>CONCATENATE(Table2[[#This Row],[Measure &amp; Variant]],Table2[[#This Row],[Rated Power/Unit]])</f>
        <v>FloodLampFlood125102</v>
      </c>
      <c r="G1514" s="163">
        <f>Table2[[#This Row],[Rated Power/Unit]]</f>
        <v>102</v>
      </c>
    </row>
    <row r="1515" spans="2:7">
      <c r="B1515" s="328" t="s">
        <v>285</v>
      </c>
      <c r="C1515" s="328" t="s">
        <v>322</v>
      </c>
      <c r="D1515" s="328" t="str">
        <f>CONCATENATE(Table2[[#This Row],[Measure]],Table2[[#This Row],[Variant]])</f>
        <v>FloodLampFlood125</v>
      </c>
      <c r="E1515" s="163">
        <v>103</v>
      </c>
      <c r="F1515" s="163" t="str">
        <f>CONCATENATE(Table2[[#This Row],[Measure &amp; Variant]],Table2[[#This Row],[Rated Power/Unit]])</f>
        <v>FloodLampFlood125103</v>
      </c>
      <c r="G1515" s="163">
        <f>Table2[[#This Row],[Rated Power/Unit]]</f>
        <v>103</v>
      </c>
    </row>
    <row r="1516" spans="2:7">
      <c r="B1516" s="328" t="s">
        <v>285</v>
      </c>
      <c r="C1516" s="328" t="s">
        <v>322</v>
      </c>
      <c r="D1516" s="328" t="str">
        <f>CONCATENATE(Table2[[#This Row],[Measure]],Table2[[#This Row],[Variant]])</f>
        <v>FloodLampFlood125</v>
      </c>
      <c r="E1516" s="163">
        <v>104</v>
      </c>
      <c r="F1516" s="163" t="str">
        <f>CONCATENATE(Table2[[#This Row],[Measure &amp; Variant]],Table2[[#This Row],[Rated Power/Unit]])</f>
        <v>FloodLampFlood125104</v>
      </c>
      <c r="G1516" s="163">
        <f>Table2[[#This Row],[Rated Power/Unit]]</f>
        <v>104</v>
      </c>
    </row>
    <row r="1517" spans="2:7">
      <c r="B1517" s="328" t="s">
        <v>285</v>
      </c>
      <c r="C1517" s="328" t="s">
        <v>322</v>
      </c>
      <c r="D1517" s="328" t="str">
        <f>CONCATENATE(Table2[[#This Row],[Measure]],Table2[[#This Row],[Variant]])</f>
        <v>FloodLampFlood125</v>
      </c>
      <c r="E1517" s="163">
        <v>105</v>
      </c>
      <c r="F1517" s="163" t="str">
        <f>CONCATENATE(Table2[[#This Row],[Measure &amp; Variant]],Table2[[#This Row],[Rated Power/Unit]])</f>
        <v>FloodLampFlood125105</v>
      </c>
      <c r="G1517" s="163">
        <f>Table2[[#This Row],[Rated Power/Unit]]</f>
        <v>105</v>
      </c>
    </row>
    <row r="1518" spans="2:7">
      <c r="B1518" s="328" t="s">
        <v>285</v>
      </c>
      <c r="C1518" s="328" t="s">
        <v>322</v>
      </c>
      <c r="D1518" s="328" t="str">
        <f>CONCATENATE(Table2[[#This Row],[Measure]],Table2[[#This Row],[Variant]])</f>
        <v>FloodLampFlood125</v>
      </c>
      <c r="E1518" s="163">
        <v>106</v>
      </c>
      <c r="F1518" s="163" t="str">
        <f>CONCATENATE(Table2[[#This Row],[Measure &amp; Variant]],Table2[[#This Row],[Rated Power/Unit]])</f>
        <v>FloodLampFlood125106</v>
      </c>
      <c r="G1518" s="163">
        <f>Table2[[#This Row],[Rated Power/Unit]]</f>
        <v>106</v>
      </c>
    </row>
    <row r="1519" spans="2:7">
      <c r="B1519" s="328" t="s">
        <v>285</v>
      </c>
      <c r="C1519" s="328" t="s">
        <v>322</v>
      </c>
      <c r="D1519" s="328" t="str">
        <f>CONCATENATE(Table2[[#This Row],[Measure]],Table2[[#This Row],[Variant]])</f>
        <v>FloodLampFlood125</v>
      </c>
      <c r="E1519" s="163">
        <v>107</v>
      </c>
      <c r="F1519" s="163" t="str">
        <f>CONCATENATE(Table2[[#This Row],[Measure &amp; Variant]],Table2[[#This Row],[Rated Power/Unit]])</f>
        <v>FloodLampFlood125107</v>
      </c>
      <c r="G1519" s="163">
        <f>Table2[[#This Row],[Rated Power/Unit]]</f>
        <v>107</v>
      </c>
    </row>
    <row r="1520" spans="2:7">
      <c r="B1520" s="328" t="s">
        <v>285</v>
      </c>
      <c r="C1520" s="328" t="s">
        <v>322</v>
      </c>
      <c r="D1520" s="328" t="str">
        <f>CONCATENATE(Table2[[#This Row],[Measure]],Table2[[#This Row],[Variant]])</f>
        <v>FloodLampFlood125</v>
      </c>
      <c r="E1520" s="163">
        <v>108</v>
      </c>
      <c r="F1520" s="163" t="str">
        <f>CONCATENATE(Table2[[#This Row],[Measure &amp; Variant]],Table2[[#This Row],[Rated Power/Unit]])</f>
        <v>FloodLampFlood125108</v>
      </c>
      <c r="G1520" s="163">
        <f>Table2[[#This Row],[Rated Power/Unit]]</f>
        <v>108</v>
      </c>
    </row>
    <row r="1521" spans="2:7">
      <c r="B1521" s="328" t="s">
        <v>285</v>
      </c>
      <c r="C1521" s="328" t="s">
        <v>322</v>
      </c>
      <c r="D1521" s="328" t="str">
        <f>CONCATENATE(Table2[[#This Row],[Measure]],Table2[[#This Row],[Variant]])</f>
        <v>FloodLampFlood125</v>
      </c>
      <c r="E1521" s="163">
        <v>109</v>
      </c>
      <c r="F1521" s="163" t="str">
        <f>CONCATENATE(Table2[[#This Row],[Measure &amp; Variant]],Table2[[#This Row],[Rated Power/Unit]])</f>
        <v>FloodLampFlood125109</v>
      </c>
      <c r="G1521" s="163">
        <f>Table2[[#This Row],[Rated Power/Unit]]</f>
        <v>109</v>
      </c>
    </row>
    <row r="1522" spans="2:7">
      <c r="B1522" s="328" t="s">
        <v>285</v>
      </c>
      <c r="C1522" s="328" t="s">
        <v>322</v>
      </c>
      <c r="D1522" s="328" t="str">
        <f>CONCATENATE(Table2[[#This Row],[Measure]],Table2[[#This Row],[Variant]])</f>
        <v>FloodLampFlood125</v>
      </c>
      <c r="E1522" s="163">
        <v>110</v>
      </c>
      <c r="F1522" s="163" t="str">
        <f>CONCATENATE(Table2[[#This Row],[Measure &amp; Variant]],Table2[[#This Row],[Rated Power/Unit]])</f>
        <v>FloodLampFlood125110</v>
      </c>
      <c r="G1522" s="163">
        <f>Table2[[#This Row],[Rated Power/Unit]]</f>
        <v>110</v>
      </c>
    </row>
    <row r="1523" spans="2:7">
      <c r="B1523" s="328" t="s">
        <v>285</v>
      </c>
      <c r="C1523" s="328" t="s">
        <v>322</v>
      </c>
      <c r="D1523" s="328" t="str">
        <f>CONCATENATE(Table2[[#This Row],[Measure]],Table2[[#This Row],[Variant]])</f>
        <v>FloodLampFlood125</v>
      </c>
      <c r="E1523" s="163">
        <v>111</v>
      </c>
      <c r="F1523" s="163" t="str">
        <f>CONCATENATE(Table2[[#This Row],[Measure &amp; Variant]],Table2[[#This Row],[Rated Power/Unit]])</f>
        <v>FloodLampFlood125111</v>
      </c>
      <c r="G1523" s="163">
        <f>Table2[[#This Row],[Rated Power/Unit]]</f>
        <v>111</v>
      </c>
    </row>
    <row r="1524" spans="2:7">
      <c r="B1524" s="328" t="s">
        <v>285</v>
      </c>
      <c r="C1524" s="328" t="s">
        <v>322</v>
      </c>
      <c r="D1524" s="328" t="str">
        <f>CONCATENATE(Table2[[#This Row],[Measure]],Table2[[#This Row],[Variant]])</f>
        <v>FloodLampFlood125</v>
      </c>
      <c r="E1524" s="163">
        <v>112</v>
      </c>
      <c r="F1524" s="163" t="str">
        <f>CONCATENATE(Table2[[#This Row],[Measure &amp; Variant]],Table2[[#This Row],[Rated Power/Unit]])</f>
        <v>FloodLampFlood125112</v>
      </c>
      <c r="G1524" s="163">
        <f>Table2[[#This Row],[Rated Power/Unit]]</f>
        <v>112</v>
      </c>
    </row>
    <row r="1525" spans="2:7">
      <c r="B1525" s="328" t="s">
        <v>285</v>
      </c>
      <c r="C1525" s="328" t="s">
        <v>322</v>
      </c>
      <c r="D1525" s="328" t="str">
        <f>CONCATENATE(Table2[[#This Row],[Measure]],Table2[[#This Row],[Variant]])</f>
        <v>FloodLampFlood125</v>
      </c>
      <c r="E1525" s="163">
        <v>113</v>
      </c>
      <c r="F1525" s="163" t="str">
        <f>CONCATENATE(Table2[[#This Row],[Measure &amp; Variant]],Table2[[#This Row],[Rated Power/Unit]])</f>
        <v>FloodLampFlood125113</v>
      </c>
      <c r="G1525" s="163">
        <f>Table2[[#This Row],[Rated Power/Unit]]</f>
        <v>113</v>
      </c>
    </row>
    <row r="1526" spans="2:7">
      <c r="B1526" s="328" t="s">
        <v>285</v>
      </c>
      <c r="C1526" s="328" t="s">
        <v>322</v>
      </c>
      <c r="D1526" s="328" t="str">
        <f>CONCATENATE(Table2[[#This Row],[Measure]],Table2[[#This Row],[Variant]])</f>
        <v>FloodLampFlood125</v>
      </c>
      <c r="E1526" s="163">
        <v>114</v>
      </c>
      <c r="F1526" s="163" t="str">
        <f>CONCATENATE(Table2[[#This Row],[Measure &amp; Variant]],Table2[[#This Row],[Rated Power/Unit]])</f>
        <v>FloodLampFlood125114</v>
      </c>
      <c r="G1526" s="163">
        <f>Table2[[#This Row],[Rated Power/Unit]]</f>
        <v>114</v>
      </c>
    </row>
    <row r="1527" spans="2:7">
      <c r="B1527" s="328" t="s">
        <v>285</v>
      </c>
      <c r="C1527" s="328" t="s">
        <v>322</v>
      </c>
      <c r="D1527" s="328" t="str">
        <f>CONCATENATE(Table2[[#This Row],[Measure]],Table2[[#This Row],[Variant]])</f>
        <v>FloodLampFlood125</v>
      </c>
      <c r="E1527" s="163">
        <v>115</v>
      </c>
      <c r="F1527" s="163" t="str">
        <f>CONCATENATE(Table2[[#This Row],[Measure &amp; Variant]],Table2[[#This Row],[Rated Power/Unit]])</f>
        <v>FloodLampFlood125115</v>
      </c>
      <c r="G1527" s="163">
        <f>Table2[[#This Row],[Rated Power/Unit]]</f>
        <v>115</v>
      </c>
    </row>
    <row r="1528" spans="2:7">
      <c r="B1528" s="328" t="s">
        <v>285</v>
      </c>
      <c r="C1528" s="328" t="s">
        <v>322</v>
      </c>
      <c r="D1528" s="328" t="str">
        <f>CONCATENATE(Table2[[#This Row],[Measure]],Table2[[#This Row],[Variant]])</f>
        <v>FloodLampFlood125</v>
      </c>
      <c r="E1528" s="163">
        <v>116</v>
      </c>
      <c r="F1528" s="163" t="str">
        <f>CONCATENATE(Table2[[#This Row],[Measure &amp; Variant]],Table2[[#This Row],[Rated Power/Unit]])</f>
        <v>FloodLampFlood125116</v>
      </c>
      <c r="G1528" s="163">
        <f>Table2[[#This Row],[Rated Power/Unit]]</f>
        <v>116</v>
      </c>
    </row>
    <row r="1529" spans="2:7">
      <c r="B1529" s="328" t="s">
        <v>285</v>
      </c>
      <c r="C1529" s="328" t="s">
        <v>322</v>
      </c>
      <c r="D1529" s="328" t="str">
        <f>CONCATENATE(Table2[[#This Row],[Measure]],Table2[[#This Row],[Variant]])</f>
        <v>FloodLampFlood125</v>
      </c>
      <c r="E1529" s="163">
        <v>117</v>
      </c>
      <c r="F1529" s="163" t="str">
        <f>CONCATENATE(Table2[[#This Row],[Measure &amp; Variant]],Table2[[#This Row],[Rated Power/Unit]])</f>
        <v>FloodLampFlood125117</v>
      </c>
      <c r="G1529" s="163">
        <f>Table2[[#This Row],[Rated Power/Unit]]</f>
        <v>117</v>
      </c>
    </row>
    <row r="1530" spans="2:7">
      <c r="B1530" s="328" t="s">
        <v>285</v>
      </c>
      <c r="C1530" s="328" t="s">
        <v>322</v>
      </c>
      <c r="D1530" s="328" t="str">
        <f>CONCATENATE(Table2[[#This Row],[Measure]],Table2[[#This Row],[Variant]])</f>
        <v>FloodLampFlood125</v>
      </c>
      <c r="E1530" s="163">
        <v>118</v>
      </c>
      <c r="F1530" s="163" t="str">
        <f>CONCATENATE(Table2[[#This Row],[Measure &amp; Variant]],Table2[[#This Row],[Rated Power/Unit]])</f>
        <v>FloodLampFlood125118</v>
      </c>
      <c r="G1530" s="163">
        <f>Table2[[#This Row],[Rated Power/Unit]]</f>
        <v>118</v>
      </c>
    </row>
    <row r="1531" spans="2:7">
      <c r="B1531" s="328" t="s">
        <v>285</v>
      </c>
      <c r="C1531" s="328" t="s">
        <v>322</v>
      </c>
      <c r="D1531" s="328" t="str">
        <f>CONCATENATE(Table2[[#This Row],[Measure]],Table2[[#This Row],[Variant]])</f>
        <v>FloodLampFlood125</v>
      </c>
      <c r="E1531" s="163">
        <v>119</v>
      </c>
      <c r="F1531" s="163" t="str">
        <f>CONCATENATE(Table2[[#This Row],[Measure &amp; Variant]],Table2[[#This Row],[Rated Power/Unit]])</f>
        <v>FloodLampFlood125119</v>
      </c>
      <c r="G1531" s="163">
        <f>Table2[[#This Row],[Rated Power/Unit]]</f>
        <v>119</v>
      </c>
    </row>
    <row r="1532" spans="2:7">
      <c r="B1532" s="328" t="s">
        <v>285</v>
      </c>
      <c r="C1532" s="328" t="s">
        <v>322</v>
      </c>
      <c r="D1532" s="328" t="str">
        <f>CONCATENATE(Table2[[#This Row],[Measure]],Table2[[#This Row],[Variant]])</f>
        <v>FloodLampFlood125</v>
      </c>
      <c r="E1532" s="163">
        <v>120</v>
      </c>
      <c r="F1532" s="163" t="str">
        <f>CONCATENATE(Table2[[#This Row],[Measure &amp; Variant]],Table2[[#This Row],[Rated Power/Unit]])</f>
        <v>FloodLampFlood125120</v>
      </c>
      <c r="G1532" s="163">
        <f>Table2[[#This Row],[Rated Power/Unit]]</f>
        <v>120</v>
      </c>
    </row>
    <row r="1533" spans="2:7">
      <c r="B1533" s="328" t="s">
        <v>285</v>
      </c>
      <c r="C1533" s="328" t="s">
        <v>322</v>
      </c>
      <c r="D1533" s="328" t="str">
        <f>CONCATENATE(Table2[[#This Row],[Measure]],Table2[[#This Row],[Variant]])</f>
        <v>FloodLampFlood125</v>
      </c>
      <c r="E1533" s="163">
        <v>121</v>
      </c>
      <c r="F1533" s="163" t="str">
        <f>CONCATENATE(Table2[[#This Row],[Measure &amp; Variant]],Table2[[#This Row],[Rated Power/Unit]])</f>
        <v>FloodLampFlood125121</v>
      </c>
      <c r="G1533" s="163">
        <f>Table2[[#This Row],[Rated Power/Unit]]</f>
        <v>121</v>
      </c>
    </row>
    <row r="1534" spans="2:7">
      <c r="B1534" s="328" t="s">
        <v>285</v>
      </c>
      <c r="C1534" s="328" t="s">
        <v>322</v>
      </c>
      <c r="D1534" s="328" t="str">
        <f>CONCATENATE(Table2[[#This Row],[Measure]],Table2[[#This Row],[Variant]])</f>
        <v>FloodLampFlood125</v>
      </c>
      <c r="E1534" s="163">
        <v>122</v>
      </c>
      <c r="F1534" s="163" t="str">
        <f>CONCATENATE(Table2[[#This Row],[Measure &amp; Variant]],Table2[[#This Row],[Rated Power/Unit]])</f>
        <v>FloodLampFlood125122</v>
      </c>
      <c r="G1534" s="163">
        <f>Table2[[#This Row],[Rated Power/Unit]]</f>
        <v>122</v>
      </c>
    </row>
    <row r="1535" spans="2:7">
      <c r="B1535" s="328" t="s">
        <v>285</v>
      </c>
      <c r="C1535" s="328" t="s">
        <v>322</v>
      </c>
      <c r="D1535" s="328" t="str">
        <f>CONCATENATE(Table2[[#This Row],[Measure]],Table2[[#This Row],[Variant]])</f>
        <v>FloodLampFlood125</v>
      </c>
      <c r="E1535" s="163">
        <v>123</v>
      </c>
      <c r="F1535" s="163" t="str">
        <f>CONCATENATE(Table2[[#This Row],[Measure &amp; Variant]],Table2[[#This Row],[Rated Power/Unit]])</f>
        <v>FloodLampFlood125123</v>
      </c>
      <c r="G1535" s="163">
        <f>Table2[[#This Row],[Rated Power/Unit]]</f>
        <v>123</v>
      </c>
    </row>
    <row r="1536" spans="2:7">
      <c r="B1536" s="328" t="s">
        <v>285</v>
      </c>
      <c r="C1536" s="328" t="s">
        <v>322</v>
      </c>
      <c r="D1536" s="328" t="str">
        <f>CONCATENATE(Table2[[#This Row],[Measure]],Table2[[#This Row],[Variant]])</f>
        <v>FloodLampFlood125</v>
      </c>
      <c r="E1536" s="163">
        <v>124</v>
      </c>
      <c r="F1536" s="163" t="str">
        <f>CONCATENATE(Table2[[#This Row],[Measure &amp; Variant]],Table2[[#This Row],[Rated Power/Unit]])</f>
        <v>FloodLampFlood125124</v>
      </c>
      <c r="G1536" s="163">
        <f>Table2[[#This Row],[Rated Power/Unit]]</f>
        <v>124</v>
      </c>
    </row>
    <row r="1537" spans="2:7">
      <c r="B1537" s="328" t="s">
        <v>285</v>
      </c>
      <c r="C1537" s="328" t="s">
        <v>322</v>
      </c>
      <c r="D1537" s="328" t="str">
        <f>CONCATENATE(Table2[[#This Row],[Measure]],Table2[[#This Row],[Variant]])</f>
        <v>FloodLampFlood125</v>
      </c>
      <c r="E1537" s="163">
        <v>125</v>
      </c>
      <c r="F1537" s="163" t="str">
        <f>CONCATENATE(Table2[[#This Row],[Measure &amp; Variant]],Table2[[#This Row],[Rated Power/Unit]])</f>
        <v>FloodLampFlood125125</v>
      </c>
      <c r="G1537" s="163">
        <f>Table2[[#This Row],[Rated Power/Unit]]</f>
        <v>125</v>
      </c>
    </row>
    <row r="1538" spans="2:7">
      <c r="B1538" s="328" t="s">
        <v>285</v>
      </c>
      <c r="C1538" s="328" t="s">
        <v>322</v>
      </c>
      <c r="D1538" s="328" t="str">
        <f>CONCATENATE(Table2[[#This Row],[Measure]],Table2[[#This Row],[Variant]])</f>
        <v>FloodLampFlood125</v>
      </c>
      <c r="E1538" s="163">
        <v>126</v>
      </c>
      <c r="F1538" s="163" t="str">
        <f>CONCATENATE(Table2[[#This Row],[Measure &amp; Variant]],Table2[[#This Row],[Rated Power/Unit]])</f>
        <v>FloodLampFlood125126</v>
      </c>
      <c r="G1538" s="163">
        <f>Table2[[#This Row],[Rated Power/Unit]]</f>
        <v>126</v>
      </c>
    </row>
    <row r="1539" spans="2:7">
      <c r="B1539" s="328" t="s">
        <v>285</v>
      </c>
      <c r="C1539" s="328" t="s">
        <v>322</v>
      </c>
      <c r="D1539" s="328" t="str">
        <f>CONCATENATE(Table2[[#This Row],[Measure]],Table2[[#This Row],[Variant]])</f>
        <v>FloodLampFlood125</v>
      </c>
      <c r="E1539" s="163">
        <v>127</v>
      </c>
      <c r="F1539" s="163" t="str">
        <f>CONCATENATE(Table2[[#This Row],[Measure &amp; Variant]],Table2[[#This Row],[Rated Power/Unit]])</f>
        <v>FloodLampFlood125127</v>
      </c>
      <c r="G1539" s="163">
        <f>Table2[[#This Row],[Rated Power/Unit]]</f>
        <v>127</v>
      </c>
    </row>
    <row r="1540" spans="2:7">
      <c r="B1540" s="328" t="s">
        <v>285</v>
      </c>
      <c r="C1540" s="328" t="s">
        <v>322</v>
      </c>
      <c r="D1540" s="328" t="str">
        <f>CONCATENATE(Table2[[#This Row],[Measure]],Table2[[#This Row],[Variant]])</f>
        <v>FloodLampFlood125</v>
      </c>
      <c r="E1540" s="163">
        <v>128</v>
      </c>
      <c r="F1540" s="163" t="str">
        <f>CONCATENATE(Table2[[#This Row],[Measure &amp; Variant]],Table2[[#This Row],[Rated Power/Unit]])</f>
        <v>FloodLampFlood125128</v>
      </c>
      <c r="G1540" s="163">
        <f>Table2[[#This Row],[Rated Power/Unit]]</f>
        <v>128</v>
      </c>
    </row>
    <row r="1541" spans="2:7">
      <c r="B1541" s="328" t="s">
        <v>285</v>
      </c>
      <c r="C1541" s="328" t="s">
        <v>322</v>
      </c>
      <c r="D1541" s="328" t="str">
        <f>CONCATENATE(Table2[[#This Row],[Measure]],Table2[[#This Row],[Variant]])</f>
        <v>FloodLampFlood125</v>
      </c>
      <c r="E1541" s="163">
        <v>129</v>
      </c>
      <c r="F1541" s="163" t="str">
        <f>CONCATENATE(Table2[[#This Row],[Measure &amp; Variant]],Table2[[#This Row],[Rated Power/Unit]])</f>
        <v>FloodLampFlood125129</v>
      </c>
      <c r="G1541" s="163">
        <f>Table2[[#This Row],[Rated Power/Unit]]</f>
        <v>129</v>
      </c>
    </row>
    <row r="1542" spans="2:7">
      <c r="B1542" s="328" t="s">
        <v>285</v>
      </c>
      <c r="C1542" s="328" t="s">
        <v>322</v>
      </c>
      <c r="D1542" s="328" t="str">
        <f>CONCATENATE(Table2[[#This Row],[Measure]],Table2[[#This Row],[Variant]])</f>
        <v>FloodLampFlood125</v>
      </c>
      <c r="E1542" s="163">
        <v>130</v>
      </c>
      <c r="F1542" s="163" t="str">
        <f>CONCATENATE(Table2[[#This Row],[Measure &amp; Variant]],Table2[[#This Row],[Rated Power/Unit]])</f>
        <v>FloodLampFlood125130</v>
      </c>
      <c r="G1542" s="163">
        <f>Table2[[#This Row],[Rated Power/Unit]]</f>
        <v>130</v>
      </c>
    </row>
    <row r="1543" spans="2:7">
      <c r="B1543" s="328" t="s">
        <v>285</v>
      </c>
      <c r="C1543" s="328" t="s">
        <v>322</v>
      </c>
      <c r="D1543" s="328" t="str">
        <f>CONCATENATE(Table2[[#This Row],[Measure]],Table2[[#This Row],[Variant]])</f>
        <v>FloodLampFlood125</v>
      </c>
      <c r="E1543" s="163">
        <v>131</v>
      </c>
      <c r="F1543" s="163" t="str">
        <f>CONCATENATE(Table2[[#This Row],[Measure &amp; Variant]],Table2[[#This Row],[Rated Power/Unit]])</f>
        <v>FloodLampFlood125131</v>
      </c>
      <c r="G1543" s="163">
        <f>Table2[[#This Row],[Rated Power/Unit]]</f>
        <v>131</v>
      </c>
    </row>
    <row r="1544" spans="2:7">
      <c r="B1544" s="328" t="s">
        <v>285</v>
      </c>
      <c r="C1544" s="328" t="s">
        <v>322</v>
      </c>
      <c r="D1544" s="328" t="str">
        <f>CONCATENATE(Table2[[#This Row],[Measure]],Table2[[#This Row],[Variant]])</f>
        <v>FloodLampFlood125</v>
      </c>
      <c r="E1544" s="163">
        <v>132</v>
      </c>
      <c r="F1544" s="163" t="str">
        <f>CONCATENATE(Table2[[#This Row],[Measure &amp; Variant]],Table2[[#This Row],[Rated Power/Unit]])</f>
        <v>FloodLampFlood125132</v>
      </c>
      <c r="G1544" s="163">
        <f>Table2[[#This Row],[Rated Power/Unit]]</f>
        <v>132</v>
      </c>
    </row>
    <row r="1545" spans="2:7">
      <c r="B1545" s="328" t="s">
        <v>285</v>
      </c>
      <c r="C1545" s="328" t="s">
        <v>322</v>
      </c>
      <c r="D1545" s="328" t="str">
        <f>CONCATENATE(Table2[[#This Row],[Measure]],Table2[[#This Row],[Variant]])</f>
        <v>FloodLampFlood125</v>
      </c>
      <c r="E1545" s="163">
        <v>133</v>
      </c>
      <c r="F1545" s="163" t="str">
        <f>CONCATENATE(Table2[[#This Row],[Measure &amp; Variant]],Table2[[#This Row],[Rated Power/Unit]])</f>
        <v>FloodLampFlood125133</v>
      </c>
      <c r="G1545" s="163">
        <f>Table2[[#This Row],[Rated Power/Unit]]</f>
        <v>133</v>
      </c>
    </row>
    <row r="1546" spans="2:7">
      <c r="B1546" s="328" t="s">
        <v>285</v>
      </c>
      <c r="C1546" s="328" t="s">
        <v>322</v>
      </c>
      <c r="D1546" s="328" t="str">
        <f>CONCATENATE(Table2[[#This Row],[Measure]],Table2[[#This Row],[Variant]])</f>
        <v>FloodLampFlood125</v>
      </c>
      <c r="E1546" s="163">
        <v>134</v>
      </c>
      <c r="F1546" s="163" t="str">
        <f>CONCATENATE(Table2[[#This Row],[Measure &amp; Variant]],Table2[[#This Row],[Rated Power/Unit]])</f>
        <v>FloodLampFlood125134</v>
      </c>
      <c r="G1546" s="163">
        <f>Table2[[#This Row],[Rated Power/Unit]]</f>
        <v>134</v>
      </c>
    </row>
    <row r="1547" spans="2:7">
      <c r="B1547" s="328" t="s">
        <v>285</v>
      </c>
      <c r="C1547" s="328" t="s">
        <v>322</v>
      </c>
      <c r="D1547" s="328" t="str">
        <f>CONCATENATE(Table2[[#This Row],[Measure]],Table2[[#This Row],[Variant]])</f>
        <v>FloodLampFlood125</v>
      </c>
      <c r="E1547" s="163">
        <v>135</v>
      </c>
      <c r="F1547" s="163" t="str">
        <f>CONCATENATE(Table2[[#This Row],[Measure &amp; Variant]],Table2[[#This Row],[Rated Power/Unit]])</f>
        <v>FloodLampFlood125135</v>
      </c>
      <c r="G1547" s="163">
        <f>Table2[[#This Row],[Rated Power/Unit]]</f>
        <v>135</v>
      </c>
    </row>
    <row r="1548" spans="2:7">
      <c r="B1548" s="328" t="s">
        <v>285</v>
      </c>
      <c r="C1548" s="328" t="s">
        <v>322</v>
      </c>
      <c r="D1548" s="328" t="str">
        <f>CONCATENATE(Table2[[#This Row],[Measure]],Table2[[#This Row],[Variant]])</f>
        <v>FloodLampFlood125</v>
      </c>
      <c r="E1548" s="163">
        <v>136</v>
      </c>
      <c r="F1548" s="163" t="str">
        <f>CONCATENATE(Table2[[#This Row],[Measure &amp; Variant]],Table2[[#This Row],[Rated Power/Unit]])</f>
        <v>FloodLampFlood125136</v>
      </c>
      <c r="G1548" s="163">
        <f>Table2[[#This Row],[Rated Power/Unit]]</f>
        <v>136</v>
      </c>
    </row>
    <row r="1549" spans="2:7">
      <c r="B1549" s="328" t="s">
        <v>285</v>
      </c>
      <c r="C1549" s="328" t="s">
        <v>322</v>
      </c>
      <c r="D1549" s="328" t="str">
        <f>CONCATENATE(Table2[[#This Row],[Measure]],Table2[[#This Row],[Variant]])</f>
        <v>FloodLampFlood125</v>
      </c>
      <c r="E1549" s="163">
        <v>137</v>
      </c>
      <c r="F1549" s="163" t="str">
        <f>CONCATENATE(Table2[[#This Row],[Measure &amp; Variant]],Table2[[#This Row],[Rated Power/Unit]])</f>
        <v>FloodLampFlood125137</v>
      </c>
      <c r="G1549" s="163">
        <f>Table2[[#This Row],[Rated Power/Unit]]</f>
        <v>137</v>
      </c>
    </row>
    <row r="1550" spans="2:7">
      <c r="B1550" s="328" t="s">
        <v>285</v>
      </c>
      <c r="C1550" s="328" t="s">
        <v>322</v>
      </c>
      <c r="D1550" s="328" t="str">
        <f>CONCATENATE(Table2[[#This Row],[Measure]],Table2[[#This Row],[Variant]])</f>
        <v>FloodLampFlood125</v>
      </c>
      <c r="E1550" s="163">
        <v>138</v>
      </c>
      <c r="F1550" s="163" t="str">
        <f>CONCATENATE(Table2[[#This Row],[Measure &amp; Variant]],Table2[[#This Row],[Rated Power/Unit]])</f>
        <v>FloodLampFlood125138</v>
      </c>
      <c r="G1550" s="163">
        <f>Table2[[#This Row],[Rated Power/Unit]]</f>
        <v>138</v>
      </c>
    </row>
    <row r="1551" spans="2:7">
      <c r="B1551" s="328" t="s">
        <v>285</v>
      </c>
      <c r="C1551" s="328" t="s">
        <v>322</v>
      </c>
      <c r="D1551" s="328" t="str">
        <f>CONCATENATE(Table2[[#This Row],[Measure]],Table2[[#This Row],[Variant]])</f>
        <v>FloodLampFlood125</v>
      </c>
      <c r="E1551" s="163">
        <v>139</v>
      </c>
      <c r="F1551" s="163" t="str">
        <f>CONCATENATE(Table2[[#This Row],[Measure &amp; Variant]],Table2[[#This Row],[Rated Power/Unit]])</f>
        <v>FloodLampFlood125139</v>
      </c>
      <c r="G1551" s="163">
        <f>Table2[[#This Row],[Rated Power/Unit]]</f>
        <v>139</v>
      </c>
    </row>
    <row r="1552" spans="2:7">
      <c r="B1552" s="328" t="s">
        <v>285</v>
      </c>
      <c r="C1552" s="328" t="s">
        <v>322</v>
      </c>
      <c r="D1552" s="328" t="str">
        <f>CONCATENATE(Table2[[#This Row],[Measure]],Table2[[#This Row],[Variant]])</f>
        <v>FloodLampFlood125</v>
      </c>
      <c r="E1552" s="163">
        <v>140</v>
      </c>
      <c r="F1552" s="163" t="str">
        <f>CONCATENATE(Table2[[#This Row],[Measure &amp; Variant]],Table2[[#This Row],[Rated Power/Unit]])</f>
        <v>FloodLampFlood125140</v>
      </c>
      <c r="G1552" s="163">
        <f>Table2[[#This Row],[Rated Power/Unit]]</f>
        <v>140</v>
      </c>
    </row>
    <row r="1553" spans="2:7">
      <c r="B1553" s="328" t="s">
        <v>285</v>
      </c>
      <c r="C1553" s="328" t="s">
        <v>322</v>
      </c>
      <c r="D1553" s="328" t="str">
        <f>CONCATENATE(Table2[[#This Row],[Measure]],Table2[[#This Row],[Variant]])</f>
        <v>FloodLampFlood125</v>
      </c>
      <c r="E1553" s="163">
        <v>141</v>
      </c>
      <c r="F1553" s="163" t="str">
        <f>CONCATENATE(Table2[[#This Row],[Measure &amp; Variant]],Table2[[#This Row],[Rated Power/Unit]])</f>
        <v>FloodLampFlood125141</v>
      </c>
      <c r="G1553" s="163">
        <f>Table2[[#This Row],[Rated Power/Unit]]</f>
        <v>141</v>
      </c>
    </row>
    <row r="1554" spans="2:7">
      <c r="B1554" s="328" t="s">
        <v>285</v>
      </c>
      <c r="C1554" s="328" t="s">
        <v>322</v>
      </c>
      <c r="D1554" s="328" t="str">
        <f>CONCATENATE(Table2[[#This Row],[Measure]],Table2[[#This Row],[Variant]])</f>
        <v>FloodLampFlood125</v>
      </c>
      <c r="E1554" s="163">
        <v>142</v>
      </c>
      <c r="F1554" s="163" t="str">
        <f>CONCATENATE(Table2[[#This Row],[Measure &amp; Variant]],Table2[[#This Row],[Rated Power/Unit]])</f>
        <v>FloodLampFlood125142</v>
      </c>
      <c r="G1554" s="163">
        <f>Table2[[#This Row],[Rated Power/Unit]]</f>
        <v>142</v>
      </c>
    </row>
    <row r="1555" spans="2:7">
      <c r="B1555" s="328" t="s">
        <v>285</v>
      </c>
      <c r="C1555" s="328" t="s">
        <v>322</v>
      </c>
      <c r="D1555" s="328" t="str">
        <f>CONCATENATE(Table2[[#This Row],[Measure]],Table2[[#This Row],[Variant]])</f>
        <v>FloodLampFlood125</v>
      </c>
      <c r="E1555" s="163">
        <v>143</v>
      </c>
      <c r="F1555" s="163" t="str">
        <f>CONCATENATE(Table2[[#This Row],[Measure &amp; Variant]],Table2[[#This Row],[Rated Power/Unit]])</f>
        <v>FloodLampFlood125143</v>
      </c>
      <c r="G1555" s="163">
        <f>Table2[[#This Row],[Rated Power/Unit]]</f>
        <v>143</v>
      </c>
    </row>
    <row r="1556" spans="2:7">
      <c r="B1556" s="328" t="s">
        <v>285</v>
      </c>
      <c r="C1556" s="328" t="s">
        <v>322</v>
      </c>
      <c r="D1556" s="328" t="str">
        <f>CONCATENATE(Table2[[#This Row],[Measure]],Table2[[#This Row],[Variant]])</f>
        <v>FloodLampFlood125</v>
      </c>
      <c r="E1556" s="163">
        <v>144</v>
      </c>
      <c r="F1556" s="163" t="str">
        <f>CONCATENATE(Table2[[#This Row],[Measure &amp; Variant]],Table2[[#This Row],[Rated Power/Unit]])</f>
        <v>FloodLampFlood125144</v>
      </c>
      <c r="G1556" s="163">
        <f>Table2[[#This Row],[Rated Power/Unit]]</f>
        <v>144</v>
      </c>
    </row>
    <row r="1557" spans="2:7">
      <c r="B1557" s="328" t="s">
        <v>285</v>
      </c>
      <c r="C1557" s="328" t="s">
        <v>322</v>
      </c>
      <c r="D1557" s="328" t="str">
        <f>CONCATENATE(Table2[[#This Row],[Measure]],Table2[[#This Row],[Variant]])</f>
        <v>FloodLampFlood125</v>
      </c>
      <c r="E1557" s="163">
        <v>145</v>
      </c>
      <c r="F1557" s="163" t="str">
        <f>CONCATENATE(Table2[[#This Row],[Measure &amp; Variant]],Table2[[#This Row],[Rated Power/Unit]])</f>
        <v>FloodLampFlood125145</v>
      </c>
      <c r="G1557" s="163">
        <f>Table2[[#This Row],[Rated Power/Unit]]</f>
        <v>145</v>
      </c>
    </row>
    <row r="1558" spans="2:7">
      <c r="B1558" s="328" t="s">
        <v>285</v>
      </c>
      <c r="C1558" s="328" t="s">
        <v>322</v>
      </c>
      <c r="D1558" s="328" t="str">
        <f>CONCATENATE(Table2[[#This Row],[Measure]],Table2[[#This Row],[Variant]])</f>
        <v>FloodLampFlood125</v>
      </c>
      <c r="E1558" s="163">
        <v>146</v>
      </c>
      <c r="F1558" s="163" t="str">
        <f>CONCATENATE(Table2[[#This Row],[Measure &amp; Variant]],Table2[[#This Row],[Rated Power/Unit]])</f>
        <v>FloodLampFlood125146</v>
      </c>
      <c r="G1558" s="163">
        <f>Table2[[#This Row],[Rated Power/Unit]]</f>
        <v>146</v>
      </c>
    </row>
    <row r="1559" spans="2:7">
      <c r="B1559" s="328" t="s">
        <v>285</v>
      </c>
      <c r="C1559" s="328" t="s">
        <v>322</v>
      </c>
      <c r="D1559" s="328" t="str">
        <f>CONCATENATE(Table2[[#This Row],[Measure]],Table2[[#This Row],[Variant]])</f>
        <v>FloodLampFlood125</v>
      </c>
      <c r="E1559" s="163">
        <v>147</v>
      </c>
      <c r="F1559" s="163" t="str">
        <f>CONCATENATE(Table2[[#This Row],[Measure &amp; Variant]],Table2[[#This Row],[Rated Power/Unit]])</f>
        <v>FloodLampFlood125147</v>
      </c>
      <c r="G1559" s="163">
        <f>Table2[[#This Row],[Rated Power/Unit]]</f>
        <v>147</v>
      </c>
    </row>
    <row r="1560" spans="2:7">
      <c r="B1560" s="328" t="s">
        <v>285</v>
      </c>
      <c r="C1560" s="328" t="s">
        <v>322</v>
      </c>
      <c r="D1560" s="328" t="str">
        <f>CONCATENATE(Table2[[#This Row],[Measure]],Table2[[#This Row],[Variant]])</f>
        <v>FloodLampFlood125</v>
      </c>
      <c r="E1560" s="163">
        <v>148</v>
      </c>
      <c r="F1560" s="163" t="str">
        <f>CONCATENATE(Table2[[#This Row],[Measure &amp; Variant]],Table2[[#This Row],[Rated Power/Unit]])</f>
        <v>FloodLampFlood125148</v>
      </c>
      <c r="G1560" s="163">
        <f>Table2[[#This Row],[Rated Power/Unit]]</f>
        <v>148</v>
      </c>
    </row>
    <row r="1561" spans="2:7">
      <c r="B1561" s="328" t="s">
        <v>285</v>
      </c>
      <c r="C1561" s="328" t="s">
        <v>322</v>
      </c>
      <c r="D1561" s="328" t="str">
        <f>CONCATENATE(Table2[[#This Row],[Measure]],Table2[[#This Row],[Variant]])</f>
        <v>FloodLampFlood125</v>
      </c>
      <c r="E1561" s="163">
        <v>149</v>
      </c>
      <c r="F1561" s="163" t="str">
        <f>CONCATENATE(Table2[[#This Row],[Measure &amp; Variant]],Table2[[#This Row],[Rated Power/Unit]])</f>
        <v>FloodLampFlood125149</v>
      </c>
      <c r="G1561" s="163">
        <f>Table2[[#This Row],[Rated Power/Unit]]</f>
        <v>149</v>
      </c>
    </row>
    <row r="1562" spans="2:7">
      <c r="B1562" s="328" t="s">
        <v>285</v>
      </c>
      <c r="C1562" s="328" t="s">
        <v>322</v>
      </c>
      <c r="D1562" s="328" t="str">
        <f>CONCATENATE(Table2[[#This Row],[Measure]],Table2[[#This Row],[Variant]])</f>
        <v>FloodLampFlood125</v>
      </c>
      <c r="E1562" s="163">
        <v>150</v>
      </c>
      <c r="F1562" s="163" t="str">
        <f>CONCATENATE(Table2[[#This Row],[Measure &amp; Variant]],Table2[[#This Row],[Rated Power/Unit]])</f>
        <v>FloodLampFlood125150</v>
      </c>
      <c r="G1562" s="163">
        <f>Table2[[#This Row],[Rated Power/Unit]]</f>
        <v>150</v>
      </c>
    </row>
    <row r="1563" spans="2:7">
      <c r="B1563" s="328" t="s">
        <v>285</v>
      </c>
      <c r="C1563" s="328" t="s">
        <v>322</v>
      </c>
      <c r="D1563" s="328" t="str">
        <f>CONCATENATE(Table2[[#This Row],[Measure]],Table2[[#This Row],[Variant]])</f>
        <v>FloodLampFlood125</v>
      </c>
      <c r="E1563" s="163">
        <v>151</v>
      </c>
      <c r="F1563" s="163" t="str">
        <f>CONCATENATE(Table2[[#This Row],[Measure &amp; Variant]],Table2[[#This Row],[Rated Power/Unit]])</f>
        <v>FloodLampFlood125151</v>
      </c>
      <c r="G1563" s="163">
        <f>Table2[[#This Row],[Rated Power/Unit]]</f>
        <v>151</v>
      </c>
    </row>
    <row r="1564" spans="2:7">
      <c r="B1564" s="328" t="s">
        <v>285</v>
      </c>
      <c r="C1564" s="328" t="s">
        <v>322</v>
      </c>
      <c r="D1564" s="328" t="str">
        <f>CONCATENATE(Table2[[#This Row],[Measure]],Table2[[#This Row],[Variant]])</f>
        <v>FloodLampFlood125</v>
      </c>
      <c r="E1564" s="163">
        <v>152</v>
      </c>
      <c r="F1564" s="163" t="str">
        <f>CONCATENATE(Table2[[#This Row],[Measure &amp; Variant]],Table2[[#This Row],[Rated Power/Unit]])</f>
        <v>FloodLampFlood125152</v>
      </c>
      <c r="G1564" s="163">
        <f>Table2[[#This Row],[Rated Power/Unit]]</f>
        <v>152</v>
      </c>
    </row>
    <row r="1565" spans="2:7">
      <c r="B1565" s="328" t="s">
        <v>285</v>
      </c>
      <c r="C1565" s="328" t="s">
        <v>322</v>
      </c>
      <c r="D1565" s="328" t="str">
        <f>CONCATENATE(Table2[[#This Row],[Measure]],Table2[[#This Row],[Variant]])</f>
        <v>FloodLampFlood125</v>
      </c>
      <c r="E1565" s="163">
        <v>153</v>
      </c>
      <c r="F1565" s="163" t="str">
        <f>CONCATENATE(Table2[[#This Row],[Measure &amp; Variant]],Table2[[#This Row],[Rated Power/Unit]])</f>
        <v>FloodLampFlood125153</v>
      </c>
      <c r="G1565" s="163">
        <f>Table2[[#This Row],[Rated Power/Unit]]</f>
        <v>153</v>
      </c>
    </row>
    <row r="1566" spans="2:7">
      <c r="B1566" s="328" t="s">
        <v>285</v>
      </c>
      <c r="C1566" s="328" t="s">
        <v>322</v>
      </c>
      <c r="D1566" s="328" t="str">
        <f>CONCATENATE(Table2[[#This Row],[Measure]],Table2[[#This Row],[Variant]])</f>
        <v>FloodLampFlood125</v>
      </c>
      <c r="E1566" s="163">
        <v>154</v>
      </c>
      <c r="F1566" s="163" t="str">
        <f>CONCATENATE(Table2[[#This Row],[Measure &amp; Variant]],Table2[[#This Row],[Rated Power/Unit]])</f>
        <v>FloodLampFlood125154</v>
      </c>
      <c r="G1566" s="163">
        <f>Table2[[#This Row],[Rated Power/Unit]]</f>
        <v>154</v>
      </c>
    </row>
    <row r="1567" spans="2:7">
      <c r="B1567" s="328" t="s">
        <v>285</v>
      </c>
      <c r="C1567" s="328" t="s">
        <v>322</v>
      </c>
      <c r="D1567" s="328" t="str">
        <f>CONCATENATE(Table2[[#This Row],[Measure]],Table2[[#This Row],[Variant]])</f>
        <v>FloodLampFlood125</v>
      </c>
      <c r="E1567" s="163">
        <v>155</v>
      </c>
      <c r="F1567" s="163" t="str">
        <f>CONCATENATE(Table2[[#This Row],[Measure &amp; Variant]],Table2[[#This Row],[Rated Power/Unit]])</f>
        <v>FloodLampFlood125155</v>
      </c>
      <c r="G1567" s="163">
        <f>Table2[[#This Row],[Rated Power/Unit]]</f>
        <v>155</v>
      </c>
    </row>
    <row r="1568" spans="2:7">
      <c r="B1568" s="328" t="s">
        <v>285</v>
      </c>
      <c r="C1568" s="328" t="s">
        <v>322</v>
      </c>
      <c r="D1568" s="328" t="str">
        <f>CONCATENATE(Table2[[#This Row],[Measure]],Table2[[#This Row],[Variant]])</f>
        <v>FloodLampFlood125</v>
      </c>
      <c r="E1568" s="163">
        <v>156</v>
      </c>
      <c r="F1568" s="163" t="str">
        <f>CONCATENATE(Table2[[#This Row],[Measure &amp; Variant]],Table2[[#This Row],[Rated Power/Unit]])</f>
        <v>FloodLampFlood125156</v>
      </c>
      <c r="G1568" s="163">
        <f>Table2[[#This Row],[Rated Power/Unit]]</f>
        <v>156</v>
      </c>
    </row>
    <row r="1569" spans="2:7">
      <c r="B1569" s="328" t="s">
        <v>285</v>
      </c>
      <c r="C1569" s="328" t="s">
        <v>322</v>
      </c>
      <c r="D1569" s="328" t="str">
        <f>CONCATENATE(Table2[[#This Row],[Measure]],Table2[[#This Row],[Variant]])</f>
        <v>FloodLampFlood125</v>
      </c>
      <c r="E1569" s="163">
        <v>157</v>
      </c>
      <c r="F1569" s="163" t="str">
        <f>CONCATENATE(Table2[[#This Row],[Measure &amp; Variant]],Table2[[#This Row],[Rated Power/Unit]])</f>
        <v>FloodLampFlood125157</v>
      </c>
      <c r="G1569" s="163">
        <f>Table2[[#This Row],[Rated Power/Unit]]</f>
        <v>157</v>
      </c>
    </row>
    <row r="1570" spans="2:7">
      <c r="B1570" s="328" t="s">
        <v>285</v>
      </c>
      <c r="C1570" s="328" t="s">
        <v>322</v>
      </c>
      <c r="D1570" s="328" t="str">
        <f>CONCATENATE(Table2[[#This Row],[Measure]],Table2[[#This Row],[Variant]])</f>
        <v>FloodLampFlood125</v>
      </c>
      <c r="E1570" s="163">
        <v>158</v>
      </c>
      <c r="F1570" s="163" t="str">
        <f>CONCATENATE(Table2[[#This Row],[Measure &amp; Variant]],Table2[[#This Row],[Rated Power/Unit]])</f>
        <v>FloodLampFlood125158</v>
      </c>
      <c r="G1570" s="163">
        <f>Table2[[#This Row],[Rated Power/Unit]]</f>
        <v>158</v>
      </c>
    </row>
    <row r="1571" spans="2:7">
      <c r="B1571" s="328" t="s">
        <v>285</v>
      </c>
      <c r="C1571" s="328" t="s">
        <v>322</v>
      </c>
      <c r="D1571" s="328" t="str">
        <f>CONCATENATE(Table2[[#This Row],[Measure]],Table2[[#This Row],[Variant]])</f>
        <v>FloodLampFlood125</v>
      </c>
      <c r="E1571" s="163">
        <v>159</v>
      </c>
      <c r="F1571" s="163" t="str">
        <f>CONCATENATE(Table2[[#This Row],[Measure &amp; Variant]],Table2[[#This Row],[Rated Power/Unit]])</f>
        <v>FloodLampFlood125159</v>
      </c>
      <c r="G1571" s="163">
        <f>Table2[[#This Row],[Rated Power/Unit]]</f>
        <v>159</v>
      </c>
    </row>
    <row r="1572" spans="2:7">
      <c r="B1572" s="328" t="s">
        <v>285</v>
      </c>
      <c r="C1572" s="328" t="s">
        <v>322</v>
      </c>
      <c r="D1572" s="328" t="str">
        <f>CONCATENATE(Table2[[#This Row],[Measure]],Table2[[#This Row],[Variant]])</f>
        <v>FloodLampFlood125</v>
      </c>
      <c r="E1572" s="163">
        <v>160</v>
      </c>
      <c r="F1572" s="163" t="str">
        <f>CONCATENATE(Table2[[#This Row],[Measure &amp; Variant]],Table2[[#This Row],[Rated Power/Unit]])</f>
        <v>FloodLampFlood125160</v>
      </c>
      <c r="G1572" s="163">
        <f>Table2[[#This Row],[Rated Power/Unit]]</f>
        <v>160</v>
      </c>
    </row>
    <row r="1573" spans="2:7">
      <c r="B1573" s="328" t="s">
        <v>285</v>
      </c>
      <c r="C1573" s="328" t="s">
        <v>322</v>
      </c>
      <c r="D1573" s="328" t="str">
        <f>CONCATENATE(Table2[[#This Row],[Measure]],Table2[[#This Row],[Variant]])</f>
        <v>FloodLampFlood125</v>
      </c>
      <c r="E1573" s="163">
        <v>161</v>
      </c>
      <c r="F1573" s="163" t="str">
        <f>CONCATENATE(Table2[[#This Row],[Measure &amp; Variant]],Table2[[#This Row],[Rated Power/Unit]])</f>
        <v>FloodLampFlood125161</v>
      </c>
      <c r="G1573" s="163">
        <f>Table2[[#This Row],[Rated Power/Unit]]</f>
        <v>161</v>
      </c>
    </row>
    <row r="1574" spans="2:7">
      <c r="B1574" s="328" t="s">
        <v>285</v>
      </c>
      <c r="C1574" s="328" t="s">
        <v>322</v>
      </c>
      <c r="D1574" s="328" t="str">
        <f>CONCATENATE(Table2[[#This Row],[Measure]],Table2[[#This Row],[Variant]])</f>
        <v>FloodLampFlood125</v>
      </c>
      <c r="E1574" s="163">
        <v>162</v>
      </c>
      <c r="F1574" s="163" t="str">
        <f>CONCATENATE(Table2[[#This Row],[Measure &amp; Variant]],Table2[[#This Row],[Rated Power/Unit]])</f>
        <v>FloodLampFlood125162</v>
      </c>
      <c r="G1574" s="163">
        <f>Table2[[#This Row],[Rated Power/Unit]]</f>
        <v>162</v>
      </c>
    </row>
    <row r="1575" spans="2:7">
      <c r="B1575" s="328" t="s">
        <v>285</v>
      </c>
      <c r="C1575" s="328" t="s">
        <v>322</v>
      </c>
      <c r="D1575" s="328" t="str">
        <f>CONCATENATE(Table2[[#This Row],[Measure]],Table2[[#This Row],[Variant]])</f>
        <v>FloodLampFlood125</v>
      </c>
      <c r="E1575" s="163">
        <v>163</v>
      </c>
      <c r="F1575" s="163" t="str">
        <f>CONCATENATE(Table2[[#This Row],[Measure &amp; Variant]],Table2[[#This Row],[Rated Power/Unit]])</f>
        <v>FloodLampFlood125163</v>
      </c>
      <c r="G1575" s="163">
        <f>Table2[[#This Row],[Rated Power/Unit]]</f>
        <v>163</v>
      </c>
    </row>
    <row r="1576" spans="2:7">
      <c r="B1576" s="328" t="s">
        <v>285</v>
      </c>
      <c r="C1576" s="328" t="s">
        <v>322</v>
      </c>
      <c r="D1576" s="328" t="str">
        <f>CONCATENATE(Table2[[#This Row],[Measure]],Table2[[#This Row],[Variant]])</f>
        <v>FloodLampFlood125</v>
      </c>
      <c r="E1576" s="163">
        <v>164</v>
      </c>
      <c r="F1576" s="163" t="str">
        <f>CONCATENATE(Table2[[#This Row],[Measure &amp; Variant]],Table2[[#This Row],[Rated Power/Unit]])</f>
        <v>FloodLampFlood125164</v>
      </c>
      <c r="G1576" s="163">
        <f>Table2[[#This Row],[Rated Power/Unit]]</f>
        <v>164</v>
      </c>
    </row>
    <row r="1577" spans="2:7">
      <c r="B1577" s="328" t="s">
        <v>285</v>
      </c>
      <c r="C1577" s="328" t="s">
        <v>322</v>
      </c>
      <c r="D1577" s="328" t="str">
        <f>CONCATENATE(Table2[[#This Row],[Measure]],Table2[[#This Row],[Variant]])</f>
        <v>FloodLampFlood125</v>
      </c>
      <c r="E1577" s="163">
        <v>165</v>
      </c>
      <c r="F1577" s="163" t="str">
        <f>CONCATENATE(Table2[[#This Row],[Measure &amp; Variant]],Table2[[#This Row],[Rated Power/Unit]])</f>
        <v>FloodLampFlood125165</v>
      </c>
      <c r="G1577" s="163">
        <f>Table2[[#This Row],[Rated Power/Unit]]</f>
        <v>165</v>
      </c>
    </row>
    <row r="1578" spans="2:7">
      <c r="B1578" s="328" t="s">
        <v>285</v>
      </c>
      <c r="C1578" s="328" t="s">
        <v>322</v>
      </c>
      <c r="D1578" s="328" t="str">
        <f>CONCATENATE(Table2[[#This Row],[Measure]],Table2[[#This Row],[Variant]])</f>
        <v>FloodLampFlood125</v>
      </c>
      <c r="E1578" s="163">
        <v>166</v>
      </c>
      <c r="F1578" s="163" t="str">
        <f>CONCATENATE(Table2[[#This Row],[Measure &amp; Variant]],Table2[[#This Row],[Rated Power/Unit]])</f>
        <v>FloodLampFlood125166</v>
      </c>
      <c r="G1578" s="163">
        <f>Table2[[#This Row],[Rated Power/Unit]]</f>
        <v>166</v>
      </c>
    </row>
    <row r="1579" spans="2:7">
      <c r="B1579" s="328" t="s">
        <v>285</v>
      </c>
      <c r="C1579" s="328" t="s">
        <v>322</v>
      </c>
      <c r="D1579" s="328" t="str">
        <f>CONCATENATE(Table2[[#This Row],[Measure]],Table2[[#This Row],[Variant]])</f>
        <v>FloodLampFlood125</v>
      </c>
      <c r="E1579" s="163">
        <v>167</v>
      </c>
      <c r="F1579" s="163" t="str">
        <f>CONCATENATE(Table2[[#This Row],[Measure &amp; Variant]],Table2[[#This Row],[Rated Power/Unit]])</f>
        <v>FloodLampFlood125167</v>
      </c>
      <c r="G1579" s="163">
        <f>Table2[[#This Row],[Rated Power/Unit]]</f>
        <v>167</v>
      </c>
    </row>
    <row r="1580" spans="2:7">
      <c r="B1580" s="328" t="s">
        <v>285</v>
      </c>
      <c r="C1580" s="328" t="s">
        <v>322</v>
      </c>
      <c r="D1580" s="328" t="str">
        <f>CONCATENATE(Table2[[#This Row],[Measure]],Table2[[#This Row],[Variant]])</f>
        <v>FloodLampFlood125</v>
      </c>
      <c r="E1580" s="163">
        <v>168</v>
      </c>
      <c r="F1580" s="163" t="str">
        <f>CONCATENATE(Table2[[#This Row],[Measure &amp; Variant]],Table2[[#This Row],[Rated Power/Unit]])</f>
        <v>FloodLampFlood125168</v>
      </c>
      <c r="G1580" s="163">
        <f>Table2[[#This Row],[Rated Power/Unit]]</f>
        <v>168</v>
      </c>
    </row>
    <row r="1581" spans="2:7">
      <c r="B1581" s="328" t="s">
        <v>285</v>
      </c>
      <c r="C1581" s="328" t="s">
        <v>322</v>
      </c>
      <c r="D1581" s="328" t="str">
        <f>CONCATENATE(Table2[[#This Row],[Measure]],Table2[[#This Row],[Variant]])</f>
        <v>FloodLampFlood125</v>
      </c>
      <c r="E1581" s="163">
        <v>169</v>
      </c>
      <c r="F1581" s="163" t="str">
        <f>CONCATENATE(Table2[[#This Row],[Measure &amp; Variant]],Table2[[#This Row],[Rated Power/Unit]])</f>
        <v>FloodLampFlood125169</v>
      </c>
      <c r="G1581" s="163">
        <f>Table2[[#This Row],[Rated Power/Unit]]</f>
        <v>169</v>
      </c>
    </row>
    <row r="1582" spans="2:7">
      <c r="B1582" s="328" t="s">
        <v>285</v>
      </c>
      <c r="C1582" s="328" t="s">
        <v>322</v>
      </c>
      <c r="D1582" s="328" t="str">
        <f>CONCATENATE(Table2[[#This Row],[Measure]],Table2[[#This Row],[Variant]])</f>
        <v>FloodLampFlood125</v>
      </c>
      <c r="E1582" s="163">
        <v>170</v>
      </c>
      <c r="F1582" s="163" t="str">
        <f>CONCATENATE(Table2[[#This Row],[Measure &amp; Variant]],Table2[[#This Row],[Rated Power/Unit]])</f>
        <v>FloodLampFlood125170</v>
      </c>
      <c r="G1582" s="163">
        <f>Table2[[#This Row],[Rated Power/Unit]]</f>
        <v>170</v>
      </c>
    </row>
    <row r="1583" spans="2:7">
      <c r="B1583" s="328" t="s">
        <v>285</v>
      </c>
      <c r="C1583" s="328" t="s">
        <v>322</v>
      </c>
      <c r="D1583" s="328" t="str">
        <f>CONCATENATE(Table2[[#This Row],[Measure]],Table2[[#This Row],[Variant]])</f>
        <v>FloodLampFlood125</v>
      </c>
      <c r="E1583" s="163">
        <v>171</v>
      </c>
      <c r="F1583" s="163" t="str">
        <f>CONCATENATE(Table2[[#This Row],[Measure &amp; Variant]],Table2[[#This Row],[Rated Power/Unit]])</f>
        <v>FloodLampFlood125171</v>
      </c>
      <c r="G1583" s="163">
        <f>Table2[[#This Row],[Rated Power/Unit]]</f>
        <v>171</v>
      </c>
    </row>
    <row r="1584" spans="2:7">
      <c r="B1584" s="328" t="s">
        <v>285</v>
      </c>
      <c r="C1584" s="328" t="s">
        <v>322</v>
      </c>
      <c r="D1584" s="328" t="str">
        <f>CONCATENATE(Table2[[#This Row],[Measure]],Table2[[#This Row],[Variant]])</f>
        <v>FloodLampFlood125</v>
      </c>
      <c r="E1584" s="163">
        <v>172</v>
      </c>
      <c r="F1584" s="163" t="str">
        <f>CONCATENATE(Table2[[#This Row],[Measure &amp; Variant]],Table2[[#This Row],[Rated Power/Unit]])</f>
        <v>FloodLampFlood125172</v>
      </c>
      <c r="G1584" s="163">
        <f>Table2[[#This Row],[Rated Power/Unit]]</f>
        <v>172</v>
      </c>
    </row>
    <row r="1585" spans="2:7">
      <c r="B1585" s="328" t="s">
        <v>285</v>
      </c>
      <c r="C1585" s="328" t="s">
        <v>322</v>
      </c>
      <c r="D1585" s="328" t="str">
        <f>CONCATENATE(Table2[[#This Row],[Measure]],Table2[[#This Row],[Variant]])</f>
        <v>FloodLampFlood125</v>
      </c>
      <c r="E1585" s="163">
        <v>173</v>
      </c>
      <c r="F1585" s="163" t="str">
        <f>CONCATENATE(Table2[[#This Row],[Measure &amp; Variant]],Table2[[#This Row],[Rated Power/Unit]])</f>
        <v>FloodLampFlood125173</v>
      </c>
      <c r="G1585" s="163">
        <f>Table2[[#This Row],[Rated Power/Unit]]</f>
        <v>173</v>
      </c>
    </row>
    <row r="1586" spans="2:7">
      <c r="B1586" s="328" t="s">
        <v>285</v>
      </c>
      <c r="C1586" s="328" t="s">
        <v>322</v>
      </c>
      <c r="D1586" s="328" t="str">
        <f>CONCATENATE(Table2[[#This Row],[Measure]],Table2[[#This Row],[Variant]])</f>
        <v>FloodLampFlood125</v>
      </c>
      <c r="E1586" s="163">
        <v>174</v>
      </c>
      <c r="F1586" s="163" t="str">
        <f>CONCATENATE(Table2[[#This Row],[Measure &amp; Variant]],Table2[[#This Row],[Rated Power/Unit]])</f>
        <v>FloodLampFlood125174</v>
      </c>
      <c r="G1586" s="163">
        <f>Table2[[#This Row],[Rated Power/Unit]]</f>
        <v>174</v>
      </c>
    </row>
    <row r="1587" spans="2:7">
      <c r="B1587" s="328" t="s">
        <v>285</v>
      </c>
      <c r="C1587" s="328" t="s">
        <v>322</v>
      </c>
      <c r="D1587" s="328" t="str">
        <f>CONCATENATE(Table2[[#This Row],[Measure]],Table2[[#This Row],[Variant]])</f>
        <v>FloodLampFlood125</v>
      </c>
      <c r="E1587" s="163">
        <v>175</v>
      </c>
      <c r="F1587" s="163" t="str">
        <f>CONCATENATE(Table2[[#This Row],[Measure &amp; Variant]],Table2[[#This Row],[Rated Power/Unit]])</f>
        <v>FloodLampFlood125175</v>
      </c>
      <c r="G1587" s="163">
        <f>Table2[[#This Row],[Rated Power/Unit]]</f>
        <v>175</v>
      </c>
    </row>
    <row r="1588" spans="2:7">
      <c r="B1588" s="328" t="s">
        <v>285</v>
      </c>
      <c r="C1588" s="328" t="s">
        <v>322</v>
      </c>
      <c r="D1588" s="328" t="str">
        <f>CONCATENATE(Table2[[#This Row],[Measure]],Table2[[#This Row],[Variant]])</f>
        <v>FloodLampFlood125</v>
      </c>
      <c r="E1588" s="163">
        <v>176</v>
      </c>
      <c r="F1588" s="163" t="str">
        <f>CONCATENATE(Table2[[#This Row],[Measure &amp; Variant]],Table2[[#This Row],[Rated Power/Unit]])</f>
        <v>FloodLampFlood125176</v>
      </c>
      <c r="G1588" s="163">
        <f>Table2[[#This Row],[Rated Power/Unit]]</f>
        <v>176</v>
      </c>
    </row>
    <row r="1589" spans="2:7">
      <c r="B1589" s="328" t="s">
        <v>285</v>
      </c>
      <c r="C1589" s="328" t="s">
        <v>322</v>
      </c>
      <c r="D1589" s="328" t="str">
        <f>CONCATENATE(Table2[[#This Row],[Measure]],Table2[[#This Row],[Variant]])</f>
        <v>FloodLampFlood125</v>
      </c>
      <c r="E1589" s="163">
        <v>177</v>
      </c>
      <c r="F1589" s="163" t="str">
        <f>CONCATENATE(Table2[[#This Row],[Measure &amp; Variant]],Table2[[#This Row],[Rated Power/Unit]])</f>
        <v>FloodLampFlood125177</v>
      </c>
      <c r="G1589" s="163">
        <f>Table2[[#This Row],[Rated Power/Unit]]</f>
        <v>177</v>
      </c>
    </row>
    <row r="1590" spans="2:7">
      <c r="B1590" s="328" t="s">
        <v>285</v>
      </c>
      <c r="C1590" s="328" t="s">
        <v>322</v>
      </c>
      <c r="D1590" s="328" t="str">
        <f>CONCATENATE(Table2[[#This Row],[Measure]],Table2[[#This Row],[Variant]])</f>
        <v>FloodLampFlood125</v>
      </c>
      <c r="E1590" s="163">
        <v>178</v>
      </c>
      <c r="F1590" s="163" t="str">
        <f>CONCATENATE(Table2[[#This Row],[Measure &amp; Variant]],Table2[[#This Row],[Rated Power/Unit]])</f>
        <v>FloodLampFlood125178</v>
      </c>
      <c r="G1590" s="163">
        <f>Table2[[#This Row],[Rated Power/Unit]]</f>
        <v>178</v>
      </c>
    </row>
    <row r="1591" spans="2:7">
      <c r="B1591" s="328" t="s">
        <v>285</v>
      </c>
      <c r="C1591" s="328" t="s">
        <v>322</v>
      </c>
      <c r="D1591" s="328" t="str">
        <f>CONCATENATE(Table2[[#This Row],[Measure]],Table2[[#This Row],[Variant]])</f>
        <v>FloodLampFlood125</v>
      </c>
      <c r="E1591" s="163">
        <v>179</v>
      </c>
      <c r="F1591" s="163" t="str">
        <f>CONCATENATE(Table2[[#This Row],[Measure &amp; Variant]],Table2[[#This Row],[Rated Power/Unit]])</f>
        <v>FloodLampFlood125179</v>
      </c>
      <c r="G1591" s="163">
        <f>Table2[[#This Row],[Rated Power/Unit]]</f>
        <v>179</v>
      </c>
    </row>
    <row r="1592" spans="2:7">
      <c r="B1592" s="328" t="s">
        <v>285</v>
      </c>
      <c r="C1592" s="328" t="s">
        <v>322</v>
      </c>
      <c r="D1592" s="328" t="str">
        <f>CONCATENATE(Table2[[#This Row],[Measure]],Table2[[#This Row],[Variant]])</f>
        <v>FloodLampFlood125</v>
      </c>
      <c r="E1592" s="163">
        <v>180</v>
      </c>
      <c r="F1592" s="163" t="str">
        <f>CONCATENATE(Table2[[#This Row],[Measure &amp; Variant]],Table2[[#This Row],[Rated Power/Unit]])</f>
        <v>FloodLampFlood125180</v>
      </c>
      <c r="G1592" s="163">
        <f>Table2[[#This Row],[Rated Power/Unit]]</f>
        <v>180</v>
      </c>
    </row>
    <row r="1593" spans="2:7">
      <c r="B1593" s="328" t="s">
        <v>285</v>
      </c>
      <c r="C1593" s="328" t="s">
        <v>322</v>
      </c>
      <c r="D1593" s="328" t="str">
        <f>CONCATENATE(Table2[[#This Row],[Measure]],Table2[[#This Row],[Variant]])</f>
        <v>FloodLampFlood125</v>
      </c>
      <c r="E1593" s="163">
        <v>181</v>
      </c>
      <c r="F1593" s="163" t="str">
        <f>CONCATENATE(Table2[[#This Row],[Measure &amp; Variant]],Table2[[#This Row],[Rated Power/Unit]])</f>
        <v>FloodLampFlood125181</v>
      </c>
      <c r="G1593" s="163">
        <f>Table2[[#This Row],[Rated Power/Unit]]</f>
        <v>181</v>
      </c>
    </row>
    <row r="1594" spans="2:7">
      <c r="B1594" s="328" t="s">
        <v>285</v>
      </c>
      <c r="C1594" s="328" t="s">
        <v>322</v>
      </c>
      <c r="D1594" s="328" t="str">
        <f>CONCATENATE(Table2[[#This Row],[Measure]],Table2[[#This Row],[Variant]])</f>
        <v>FloodLampFlood125</v>
      </c>
      <c r="E1594" s="163">
        <v>182</v>
      </c>
      <c r="F1594" s="163" t="str">
        <f>CONCATENATE(Table2[[#This Row],[Measure &amp; Variant]],Table2[[#This Row],[Rated Power/Unit]])</f>
        <v>FloodLampFlood125182</v>
      </c>
      <c r="G1594" s="163">
        <f>Table2[[#This Row],[Rated Power/Unit]]</f>
        <v>182</v>
      </c>
    </row>
    <row r="1595" spans="2:7">
      <c r="B1595" s="328" t="s">
        <v>285</v>
      </c>
      <c r="C1595" s="328" t="s">
        <v>322</v>
      </c>
      <c r="D1595" s="328" t="str">
        <f>CONCATENATE(Table2[[#This Row],[Measure]],Table2[[#This Row],[Variant]])</f>
        <v>FloodLampFlood125</v>
      </c>
      <c r="E1595" s="163">
        <v>183</v>
      </c>
      <c r="F1595" s="163" t="str">
        <f>CONCATENATE(Table2[[#This Row],[Measure &amp; Variant]],Table2[[#This Row],[Rated Power/Unit]])</f>
        <v>FloodLampFlood125183</v>
      </c>
      <c r="G1595" s="163">
        <f>Table2[[#This Row],[Rated Power/Unit]]</f>
        <v>183</v>
      </c>
    </row>
    <row r="1596" spans="2:7">
      <c r="B1596" s="328" t="s">
        <v>285</v>
      </c>
      <c r="C1596" s="328" t="s">
        <v>322</v>
      </c>
      <c r="D1596" s="328" t="str">
        <f>CONCATENATE(Table2[[#This Row],[Measure]],Table2[[#This Row],[Variant]])</f>
        <v>FloodLampFlood125</v>
      </c>
      <c r="E1596" s="163">
        <v>184</v>
      </c>
      <c r="F1596" s="163" t="str">
        <f>CONCATENATE(Table2[[#This Row],[Measure &amp; Variant]],Table2[[#This Row],[Rated Power/Unit]])</f>
        <v>FloodLampFlood125184</v>
      </c>
      <c r="G1596" s="163">
        <f>Table2[[#This Row],[Rated Power/Unit]]</f>
        <v>184</v>
      </c>
    </row>
    <row r="1597" spans="2:7">
      <c r="B1597" s="328" t="s">
        <v>285</v>
      </c>
      <c r="C1597" s="328" t="s">
        <v>322</v>
      </c>
      <c r="D1597" s="328" t="str">
        <f>CONCATENATE(Table2[[#This Row],[Measure]],Table2[[#This Row],[Variant]])</f>
        <v>FloodLampFlood125</v>
      </c>
      <c r="E1597" s="163">
        <v>185</v>
      </c>
      <c r="F1597" s="163" t="str">
        <f>CONCATENATE(Table2[[#This Row],[Measure &amp; Variant]],Table2[[#This Row],[Rated Power/Unit]])</f>
        <v>FloodLampFlood125185</v>
      </c>
      <c r="G1597" s="163">
        <f>Table2[[#This Row],[Rated Power/Unit]]</f>
        <v>185</v>
      </c>
    </row>
    <row r="1598" spans="2:7">
      <c r="B1598" s="328" t="s">
        <v>285</v>
      </c>
      <c r="C1598" s="328" t="s">
        <v>322</v>
      </c>
      <c r="D1598" s="328" t="str">
        <f>CONCATENATE(Table2[[#This Row],[Measure]],Table2[[#This Row],[Variant]])</f>
        <v>FloodLampFlood125</v>
      </c>
      <c r="E1598" s="163">
        <v>186</v>
      </c>
      <c r="F1598" s="163" t="str">
        <f>CONCATENATE(Table2[[#This Row],[Measure &amp; Variant]],Table2[[#This Row],[Rated Power/Unit]])</f>
        <v>FloodLampFlood125186</v>
      </c>
      <c r="G1598" s="163">
        <f>Table2[[#This Row],[Rated Power/Unit]]</f>
        <v>186</v>
      </c>
    </row>
    <row r="1599" spans="2:7">
      <c r="B1599" s="328" t="s">
        <v>285</v>
      </c>
      <c r="C1599" s="328" t="s">
        <v>322</v>
      </c>
      <c r="D1599" s="328" t="str">
        <f>CONCATENATE(Table2[[#This Row],[Measure]],Table2[[#This Row],[Variant]])</f>
        <v>FloodLampFlood125</v>
      </c>
      <c r="E1599" s="163">
        <v>187</v>
      </c>
      <c r="F1599" s="163" t="str">
        <f>CONCATENATE(Table2[[#This Row],[Measure &amp; Variant]],Table2[[#This Row],[Rated Power/Unit]])</f>
        <v>FloodLampFlood125187</v>
      </c>
      <c r="G1599" s="163">
        <f>Table2[[#This Row],[Rated Power/Unit]]</f>
        <v>187</v>
      </c>
    </row>
    <row r="1600" spans="2:7">
      <c r="B1600" s="328" t="s">
        <v>285</v>
      </c>
      <c r="C1600" s="328" t="s">
        <v>322</v>
      </c>
      <c r="D1600" s="328" t="str">
        <f>CONCATENATE(Table2[[#This Row],[Measure]],Table2[[#This Row],[Variant]])</f>
        <v>FloodLampFlood125</v>
      </c>
      <c r="E1600" s="163">
        <v>188</v>
      </c>
      <c r="F1600" s="163" t="str">
        <f>CONCATENATE(Table2[[#This Row],[Measure &amp; Variant]],Table2[[#This Row],[Rated Power/Unit]])</f>
        <v>FloodLampFlood125188</v>
      </c>
      <c r="G1600" s="163">
        <f>Table2[[#This Row],[Rated Power/Unit]]</f>
        <v>188</v>
      </c>
    </row>
    <row r="1601" spans="2:7">
      <c r="B1601" s="328" t="s">
        <v>285</v>
      </c>
      <c r="C1601" s="328" t="s">
        <v>322</v>
      </c>
      <c r="D1601" s="328" t="str">
        <f>CONCATENATE(Table2[[#This Row],[Measure]],Table2[[#This Row],[Variant]])</f>
        <v>FloodLampFlood125</v>
      </c>
      <c r="E1601" s="163">
        <v>189</v>
      </c>
      <c r="F1601" s="163" t="str">
        <f>CONCATENATE(Table2[[#This Row],[Measure &amp; Variant]],Table2[[#This Row],[Rated Power/Unit]])</f>
        <v>FloodLampFlood125189</v>
      </c>
      <c r="G1601" s="163">
        <f>Table2[[#This Row],[Rated Power/Unit]]</f>
        <v>189</v>
      </c>
    </row>
    <row r="1602" spans="2:7">
      <c r="B1602" s="328" t="s">
        <v>285</v>
      </c>
      <c r="C1602" s="328" t="s">
        <v>322</v>
      </c>
      <c r="D1602" s="328" t="str">
        <f>CONCATENATE(Table2[[#This Row],[Measure]],Table2[[#This Row],[Variant]])</f>
        <v>FloodLampFlood125</v>
      </c>
      <c r="E1602" s="163">
        <v>190</v>
      </c>
      <c r="F1602" s="163" t="str">
        <f>CONCATENATE(Table2[[#This Row],[Measure &amp; Variant]],Table2[[#This Row],[Rated Power/Unit]])</f>
        <v>FloodLampFlood125190</v>
      </c>
      <c r="G1602" s="163">
        <f>Table2[[#This Row],[Rated Power/Unit]]</f>
        <v>190</v>
      </c>
    </row>
    <row r="1603" spans="2:7">
      <c r="B1603" s="328" t="s">
        <v>285</v>
      </c>
      <c r="C1603" s="328" t="s">
        <v>322</v>
      </c>
      <c r="D1603" s="328" t="str">
        <f>CONCATENATE(Table2[[#This Row],[Measure]],Table2[[#This Row],[Variant]])</f>
        <v>FloodLampFlood125</v>
      </c>
      <c r="E1603" s="163">
        <v>191</v>
      </c>
      <c r="F1603" s="163" t="str">
        <f>CONCATENATE(Table2[[#This Row],[Measure &amp; Variant]],Table2[[#This Row],[Rated Power/Unit]])</f>
        <v>FloodLampFlood125191</v>
      </c>
      <c r="G1603" s="163">
        <f>Table2[[#This Row],[Rated Power/Unit]]</f>
        <v>191</v>
      </c>
    </row>
    <row r="1604" spans="2:7">
      <c r="B1604" s="328" t="s">
        <v>285</v>
      </c>
      <c r="C1604" s="328" t="s">
        <v>322</v>
      </c>
      <c r="D1604" s="328" t="str">
        <f>CONCATENATE(Table2[[#This Row],[Measure]],Table2[[#This Row],[Variant]])</f>
        <v>FloodLampFlood125</v>
      </c>
      <c r="E1604" s="163">
        <v>192</v>
      </c>
      <c r="F1604" s="163" t="str">
        <f>CONCATENATE(Table2[[#This Row],[Measure &amp; Variant]],Table2[[#This Row],[Rated Power/Unit]])</f>
        <v>FloodLampFlood125192</v>
      </c>
      <c r="G1604" s="163">
        <f>Table2[[#This Row],[Rated Power/Unit]]</f>
        <v>192</v>
      </c>
    </row>
    <row r="1605" spans="2:7">
      <c r="B1605" s="328" t="s">
        <v>285</v>
      </c>
      <c r="C1605" s="328" t="s">
        <v>322</v>
      </c>
      <c r="D1605" s="328" t="str">
        <f>CONCATENATE(Table2[[#This Row],[Measure]],Table2[[#This Row],[Variant]])</f>
        <v>FloodLampFlood125</v>
      </c>
      <c r="E1605" s="163">
        <v>193</v>
      </c>
      <c r="F1605" s="163" t="str">
        <f>CONCATENATE(Table2[[#This Row],[Measure &amp; Variant]],Table2[[#This Row],[Rated Power/Unit]])</f>
        <v>FloodLampFlood125193</v>
      </c>
      <c r="G1605" s="163">
        <f>Table2[[#This Row],[Rated Power/Unit]]</f>
        <v>193</v>
      </c>
    </row>
    <row r="1606" spans="2:7">
      <c r="B1606" s="328" t="s">
        <v>285</v>
      </c>
      <c r="C1606" s="328" t="s">
        <v>322</v>
      </c>
      <c r="D1606" s="328" t="str">
        <f>CONCATENATE(Table2[[#This Row],[Measure]],Table2[[#This Row],[Variant]])</f>
        <v>FloodLampFlood125</v>
      </c>
      <c r="E1606" s="163">
        <v>194</v>
      </c>
      <c r="F1606" s="163" t="str">
        <f>CONCATENATE(Table2[[#This Row],[Measure &amp; Variant]],Table2[[#This Row],[Rated Power/Unit]])</f>
        <v>FloodLampFlood125194</v>
      </c>
      <c r="G1606" s="163">
        <f>Table2[[#This Row],[Rated Power/Unit]]</f>
        <v>194</v>
      </c>
    </row>
    <row r="1607" spans="2:7">
      <c r="B1607" s="328" t="s">
        <v>285</v>
      </c>
      <c r="C1607" s="328" t="s">
        <v>322</v>
      </c>
      <c r="D1607" s="328" t="str">
        <f>CONCATENATE(Table2[[#This Row],[Measure]],Table2[[#This Row],[Variant]])</f>
        <v>FloodLampFlood125</v>
      </c>
      <c r="E1607" s="163">
        <v>195</v>
      </c>
      <c r="F1607" s="163" t="str">
        <f>CONCATENATE(Table2[[#This Row],[Measure &amp; Variant]],Table2[[#This Row],[Rated Power/Unit]])</f>
        <v>FloodLampFlood125195</v>
      </c>
      <c r="G1607" s="163">
        <f>Table2[[#This Row],[Rated Power/Unit]]</f>
        <v>195</v>
      </c>
    </row>
    <row r="1608" spans="2:7">
      <c r="B1608" s="328" t="s">
        <v>285</v>
      </c>
      <c r="C1608" s="328" t="s">
        <v>322</v>
      </c>
      <c r="D1608" s="328" t="str">
        <f>CONCATENATE(Table2[[#This Row],[Measure]],Table2[[#This Row],[Variant]])</f>
        <v>FloodLampFlood125</v>
      </c>
      <c r="E1608" s="163">
        <v>196</v>
      </c>
      <c r="F1608" s="163" t="str">
        <f>CONCATENATE(Table2[[#This Row],[Measure &amp; Variant]],Table2[[#This Row],[Rated Power/Unit]])</f>
        <v>FloodLampFlood125196</v>
      </c>
      <c r="G1608" s="163">
        <f>Table2[[#This Row],[Rated Power/Unit]]</f>
        <v>196</v>
      </c>
    </row>
    <row r="1609" spans="2:7">
      <c r="B1609" s="328" t="s">
        <v>285</v>
      </c>
      <c r="C1609" s="328" t="s">
        <v>322</v>
      </c>
      <c r="D1609" s="328" t="str">
        <f>CONCATENATE(Table2[[#This Row],[Measure]],Table2[[#This Row],[Variant]])</f>
        <v>FloodLampFlood125</v>
      </c>
      <c r="E1609" s="163">
        <v>197</v>
      </c>
      <c r="F1609" s="163" t="str">
        <f>CONCATENATE(Table2[[#This Row],[Measure &amp; Variant]],Table2[[#This Row],[Rated Power/Unit]])</f>
        <v>FloodLampFlood125197</v>
      </c>
      <c r="G1609" s="163">
        <f>Table2[[#This Row],[Rated Power/Unit]]</f>
        <v>197</v>
      </c>
    </row>
    <row r="1610" spans="2:7">
      <c r="B1610" s="328" t="s">
        <v>285</v>
      </c>
      <c r="C1610" s="328" t="s">
        <v>322</v>
      </c>
      <c r="D1610" s="328" t="str">
        <f>CONCATENATE(Table2[[#This Row],[Measure]],Table2[[#This Row],[Variant]])</f>
        <v>FloodLampFlood125</v>
      </c>
      <c r="E1610" s="163">
        <v>198</v>
      </c>
      <c r="F1610" s="163" t="str">
        <f>CONCATENATE(Table2[[#This Row],[Measure &amp; Variant]],Table2[[#This Row],[Rated Power/Unit]])</f>
        <v>FloodLampFlood125198</v>
      </c>
      <c r="G1610" s="163">
        <f>Table2[[#This Row],[Rated Power/Unit]]</f>
        <v>198</v>
      </c>
    </row>
    <row r="1611" spans="2:7">
      <c r="B1611" s="328" t="s">
        <v>285</v>
      </c>
      <c r="C1611" s="328" t="s">
        <v>322</v>
      </c>
      <c r="D1611" s="328" t="str">
        <f>CONCATENATE(Table2[[#This Row],[Measure]],Table2[[#This Row],[Variant]])</f>
        <v>FloodLampFlood125</v>
      </c>
      <c r="E1611" s="163">
        <v>199</v>
      </c>
      <c r="F1611" s="163" t="str">
        <f>CONCATENATE(Table2[[#This Row],[Measure &amp; Variant]],Table2[[#This Row],[Rated Power/Unit]])</f>
        <v>FloodLampFlood125199</v>
      </c>
      <c r="G1611" s="163">
        <f>Table2[[#This Row],[Rated Power/Unit]]</f>
        <v>199</v>
      </c>
    </row>
    <row r="1612" spans="2:7">
      <c r="B1612" s="328" t="s">
        <v>285</v>
      </c>
      <c r="C1612" s="328" t="s">
        <v>322</v>
      </c>
      <c r="D1612" s="328" t="str">
        <f>CONCATENATE(Table2[[#This Row],[Measure]],Table2[[#This Row],[Variant]])</f>
        <v>FloodLampFlood125</v>
      </c>
      <c r="E1612" s="163">
        <v>200</v>
      </c>
      <c r="F1612" s="163" t="str">
        <f>CONCATENATE(Table2[[#This Row],[Measure &amp; Variant]],Table2[[#This Row],[Rated Power/Unit]])</f>
        <v>FloodLampFlood125200</v>
      </c>
      <c r="G1612" s="163">
        <f>Table2[[#This Row],[Rated Power/Unit]]</f>
        <v>200</v>
      </c>
    </row>
    <row r="1613" spans="2:7">
      <c r="B1613" s="328" t="s">
        <v>285</v>
      </c>
      <c r="C1613" s="328" t="s">
        <v>322</v>
      </c>
      <c r="D1613" s="328" t="str">
        <f>CONCATENATE(Table2[[#This Row],[Measure]],Table2[[#This Row],[Variant]])</f>
        <v>FloodLampFlood125</v>
      </c>
      <c r="E1613" s="163">
        <v>201</v>
      </c>
      <c r="F1613" s="163" t="str">
        <f>CONCATENATE(Table2[[#This Row],[Measure &amp; Variant]],Table2[[#This Row],[Rated Power/Unit]])</f>
        <v>FloodLampFlood125201</v>
      </c>
      <c r="G1613" s="163">
        <f>Table2[[#This Row],[Rated Power/Unit]]</f>
        <v>201</v>
      </c>
    </row>
    <row r="1614" spans="2:7">
      <c r="B1614" s="328" t="s">
        <v>285</v>
      </c>
      <c r="C1614" s="328" t="s">
        <v>322</v>
      </c>
      <c r="D1614" s="328" t="str">
        <f>CONCATENATE(Table2[[#This Row],[Measure]],Table2[[#This Row],[Variant]])</f>
        <v>FloodLampFlood125</v>
      </c>
      <c r="E1614" s="163">
        <v>202</v>
      </c>
      <c r="F1614" s="163" t="str">
        <f>CONCATENATE(Table2[[#This Row],[Measure &amp; Variant]],Table2[[#This Row],[Rated Power/Unit]])</f>
        <v>FloodLampFlood125202</v>
      </c>
      <c r="G1614" s="163">
        <f>Table2[[#This Row],[Rated Power/Unit]]</f>
        <v>202</v>
      </c>
    </row>
    <row r="1615" spans="2:7">
      <c r="B1615" s="328" t="s">
        <v>285</v>
      </c>
      <c r="C1615" s="328" t="s">
        <v>322</v>
      </c>
      <c r="D1615" s="328" t="str">
        <f>CONCATENATE(Table2[[#This Row],[Measure]],Table2[[#This Row],[Variant]])</f>
        <v>FloodLampFlood125</v>
      </c>
      <c r="E1615" s="163">
        <v>203</v>
      </c>
      <c r="F1615" s="163" t="str">
        <f>CONCATENATE(Table2[[#This Row],[Measure &amp; Variant]],Table2[[#This Row],[Rated Power/Unit]])</f>
        <v>FloodLampFlood125203</v>
      </c>
      <c r="G1615" s="163">
        <f>Table2[[#This Row],[Rated Power/Unit]]</f>
        <v>203</v>
      </c>
    </row>
    <row r="1616" spans="2:7">
      <c r="B1616" s="328" t="s">
        <v>285</v>
      </c>
      <c r="C1616" s="328" t="s">
        <v>322</v>
      </c>
      <c r="D1616" s="328" t="str">
        <f>CONCATENATE(Table2[[#This Row],[Measure]],Table2[[#This Row],[Variant]])</f>
        <v>FloodLampFlood125</v>
      </c>
      <c r="E1616" s="163">
        <v>204</v>
      </c>
      <c r="F1616" s="163" t="str">
        <f>CONCATENATE(Table2[[#This Row],[Measure &amp; Variant]],Table2[[#This Row],[Rated Power/Unit]])</f>
        <v>FloodLampFlood125204</v>
      </c>
      <c r="G1616" s="163">
        <f>Table2[[#This Row],[Rated Power/Unit]]</f>
        <v>204</v>
      </c>
    </row>
    <row r="1617" spans="2:7">
      <c r="B1617" s="328" t="s">
        <v>285</v>
      </c>
      <c r="C1617" s="328" t="s">
        <v>322</v>
      </c>
      <c r="D1617" s="328" t="str">
        <f>CONCATENATE(Table2[[#This Row],[Measure]],Table2[[#This Row],[Variant]])</f>
        <v>FloodLampFlood125</v>
      </c>
      <c r="E1617" s="163">
        <v>205</v>
      </c>
      <c r="F1617" s="163" t="str">
        <f>CONCATENATE(Table2[[#This Row],[Measure &amp; Variant]],Table2[[#This Row],[Rated Power/Unit]])</f>
        <v>FloodLampFlood125205</v>
      </c>
      <c r="G1617" s="163">
        <f>Table2[[#This Row],[Rated Power/Unit]]</f>
        <v>205</v>
      </c>
    </row>
    <row r="1618" spans="2:7">
      <c r="B1618" s="328" t="s">
        <v>285</v>
      </c>
      <c r="C1618" s="328" t="s">
        <v>322</v>
      </c>
      <c r="D1618" s="328" t="str">
        <f>CONCATENATE(Table2[[#This Row],[Measure]],Table2[[#This Row],[Variant]])</f>
        <v>FloodLampFlood125</v>
      </c>
      <c r="E1618" s="163">
        <v>206</v>
      </c>
      <c r="F1618" s="163" t="str">
        <f>CONCATENATE(Table2[[#This Row],[Measure &amp; Variant]],Table2[[#This Row],[Rated Power/Unit]])</f>
        <v>FloodLampFlood125206</v>
      </c>
      <c r="G1618" s="163">
        <f>Table2[[#This Row],[Rated Power/Unit]]</f>
        <v>206</v>
      </c>
    </row>
    <row r="1619" spans="2:7">
      <c r="B1619" s="328" t="s">
        <v>285</v>
      </c>
      <c r="C1619" s="328" t="s">
        <v>322</v>
      </c>
      <c r="D1619" s="328" t="str">
        <f>CONCATENATE(Table2[[#This Row],[Measure]],Table2[[#This Row],[Variant]])</f>
        <v>FloodLampFlood125</v>
      </c>
      <c r="E1619" s="163">
        <v>207</v>
      </c>
      <c r="F1619" s="163" t="str">
        <f>CONCATENATE(Table2[[#This Row],[Measure &amp; Variant]],Table2[[#This Row],[Rated Power/Unit]])</f>
        <v>FloodLampFlood125207</v>
      </c>
      <c r="G1619" s="163">
        <f>Table2[[#This Row],[Rated Power/Unit]]</f>
        <v>207</v>
      </c>
    </row>
    <row r="1620" spans="2:7">
      <c r="B1620" s="328" t="s">
        <v>285</v>
      </c>
      <c r="C1620" s="328" t="s">
        <v>322</v>
      </c>
      <c r="D1620" s="328" t="str">
        <f>CONCATENATE(Table2[[#This Row],[Measure]],Table2[[#This Row],[Variant]])</f>
        <v>FloodLampFlood125</v>
      </c>
      <c r="E1620" s="163">
        <v>208</v>
      </c>
      <c r="F1620" s="163" t="str">
        <f>CONCATENATE(Table2[[#This Row],[Measure &amp; Variant]],Table2[[#This Row],[Rated Power/Unit]])</f>
        <v>FloodLampFlood125208</v>
      </c>
      <c r="G1620" s="163">
        <f>Table2[[#This Row],[Rated Power/Unit]]</f>
        <v>208</v>
      </c>
    </row>
    <row r="1621" spans="2:7">
      <c r="B1621" s="328" t="s">
        <v>285</v>
      </c>
      <c r="C1621" s="328" t="s">
        <v>322</v>
      </c>
      <c r="D1621" s="328" t="str">
        <f>CONCATENATE(Table2[[#This Row],[Measure]],Table2[[#This Row],[Variant]])</f>
        <v>FloodLampFlood125</v>
      </c>
      <c r="E1621" s="163">
        <v>209</v>
      </c>
      <c r="F1621" s="163" t="str">
        <f>CONCATENATE(Table2[[#This Row],[Measure &amp; Variant]],Table2[[#This Row],[Rated Power/Unit]])</f>
        <v>FloodLampFlood125209</v>
      </c>
      <c r="G1621" s="163">
        <f>Table2[[#This Row],[Rated Power/Unit]]</f>
        <v>209</v>
      </c>
    </row>
    <row r="1622" spans="2:7">
      <c r="B1622" s="328" t="s">
        <v>285</v>
      </c>
      <c r="C1622" s="328" t="s">
        <v>322</v>
      </c>
      <c r="D1622" s="328" t="str">
        <f>CONCATENATE(Table2[[#This Row],[Measure]],Table2[[#This Row],[Variant]])</f>
        <v>FloodLampFlood125</v>
      </c>
      <c r="E1622" s="163">
        <v>210</v>
      </c>
      <c r="F1622" s="163" t="str">
        <f>CONCATENATE(Table2[[#This Row],[Measure &amp; Variant]],Table2[[#This Row],[Rated Power/Unit]])</f>
        <v>FloodLampFlood125210</v>
      </c>
      <c r="G1622" s="163">
        <f>Table2[[#This Row],[Rated Power/Unit]]</f>
        <v>210</v>
      </c>
    </row>
    <row r="1623" spans="2:7">
      <c r="B1623" s="328" t="s">
        <v>285</v>
      </c>
      <c r="C1623" s="328" t="s">
        <v>322</v>
      </c>
      <c r="D1623" s="328" t="str">
        <f>CONCATENATE(Table2[[#This Row],[Measure]],Table2[[#This Row],[Variant]])</f>
        <v>FloodLampFlood125</v>
      </c>
      <c r="E1623" s="163">
        <v>211</v>
      </c>
      <c r="F1623" s="163" t="str">
        <f>CONCATENATE(Table2[[#This Row],[Measure &amp; Variant]],Table2[[#This Row],[Rated Power/Unit]])</f>
        <v>FloodLampFlood125211</v>
      </c>
      <c r="G1623" s="163">
        <f>Table2[[#This Row],[Rated Power/Unit]]</f>
        <v>211</v>
      </c>
    </row>
    <row r="1624" spans="2:7">
      <c r="B1624" s="328" t="s">
        <v>285</v>
      </c>
      <c r="C1624" s="328" t="s">
        <v>322</v>
      </c>
      <c r="D1624" s="328" t="str">
        <f>CONCATENATE(Table2[[#This Row],[Measure]],Table2[[#This Row],[Variant]])</f>
        <v>FloodLampFlood125</v>
      </c>
      <c r="E1624" s="163">
        <v>212</v>
      </c>
      <c r="F1624" s="163" t="str">
        <f>CONCATENATE(Table2[[#This Row],[Measure &amp; Variant]],Table2[[#This Row],[Rated Power/Unit]])</f>
        <v>FloodLampFlood125212</v>
      </c>
      <c r="G1624" s="163">
        <f>Table2[[#This Row],[Rated Power/Unit]]</f>
        <v>212</v>
      </c>
    </row>
    <row r="1625" spans="2:7">
      <c r="B1625" s="328" t="s">
        <v>285</v>
      </c>
      <c r="C1625" s="328" t="s">
        <v>322</v>
      </c>
      <c r="D1625" s="328" t="str">
        <f>CONCATENATE(Table2[[#This Row],[Measure]],Table2[[#This Row],[Variant]])</f>
        <v>FloodLampFlood125</v>
      </c>
      <c r="E1625" s="163">
        <v>213</v>
      </c>
      <c r="F1625" s="163" t="str">
        <f>CONCATENATE(Table2[[#This Row],[Measure &amp; Variant]],Table2[[#This Row],[Rated Power/Unit]])</f>
        <v>FloodLampFlood125213</v>
      </c>
      <c r="G1625" s="163">
        <f>Table2[[#This Row],[Rated Power/Unit]]</f>
        <v>213</v>
      </c>
    </row>
    <row r="1626" spans="2:7">
      <c r="B1626" s="328" t="s">
        <v>285</v>
      </c>
      <c r="C1626" s="328" t="s">
        <v>322</v>
      </c>
      <c r="D1626" s="328" t="str">
        <f>CONCATENATE(Table2[[#This Row],[Measure]],Table2[[#This Row],[Variant]])</f>
        <v>FloodLampFlood125</v>
      </c>
      <c r="E1626" s="163">
        <v>214</v>
      </c>
      <c r="F1626" s="163" t="str">
        <f>CONCATENATE(Table2[[#This Row],[Measure &amp; Variant]],Table2[[#This Row],[Rated Power/Unit]])</f>
        <v>FloodLampFlood125214</v>
      </c>
      <c r="G1626" s="163">
        <f>Table2[[#This Row],[Rated Power/Unit]]</f>
        <v>214</v>
      </c>
    </row>
    <row r="1627" spans="2:7">
      <c r="B1627" s="328" t="s">
        <v>285</v>
      </c>
      <c r="C1627" s="328" t="s">
        <v>322</v>
      </c>
      <c r="D1627" s="328" t="str">
        <f>CONCATENATE(Table2[[#This Row],[Measure]],Table2[[#This Row],[Variant]])</f>
        <v>FloodLampFlood125</v>
      </c>
      <c r="E1627" s="163">
        <v>215</v>
      </c>
      <c r="F1627" s="163" t="str">
        <f>CONCATENATE(Table2[[#This Row],[Measure &amp; Variant]],Table2[[#This Row],[Rated Power/Unit]])</f>
        <v>FloodLampFlood125215</v>
      </c>
      <c r="G1627" s="163">
        <f>Table2[[#This Row],[Rated Power/Unit]]</f>
        <v>215</v>
      </c>
    </row>
    <row r="1628" spans="2:7">
      <c r="B1628" s="328" t="s">
        <v>285</v>
      </c>
      <c r="C1628" s="328" t="s">
        <v>322</v>
      </c>
      <c r="D1628" s="328" t="str">
        <f>CONCATENATE(Table2[[#This Row],[Measure]],Table2[[#This Row],[Variant]])</f>
        <v>FloodLampFlood125</v>
      </c>
      <c r="E1628" s="163">
        <v>216</v>
      </c>
      <c r="F1628" s="163" t="str">
        <f>CONCATENATE(Table2[[#This Row],[Measure &amp; Variant]],Table2[[#This Row],[Rated Power/Unit]])</f>
        <v>FloodLampFlood125216</v>
      </c>
      <c r="G1628" s="163">
        <f>Table2[[#This Row],[Rated Power/Unit]]</f>
        <v>216</v>
      </c>
    </row>
    <row r="1629" spans="2:7">
      <c r="B1629" s="328" t="s">
        <v>285</v>
      </c>
      <c r="C1629" s="328" t="s">
        <v>322</v>
      </c>
      <c r="D1629" s="328" t="str">
        <f>CONCATENATE(Table2[[#This Row],[Measure]],Table2[[#This Row],[Variant]])</f>
        <v>FloodLampFlood125</v>
      </c>
      <c r="E1629" s="163">
        <v>217</v>
      </c>
      <c r="F1629" s="163" t="str">
        <f>CONCATENATE(Table2[[#This Row],[Measure &amp; Variant]],Table2[[#This Row],[Rated Power/Unit]])</f>
        <v>FloodLampFlood125217</v>
      </c>
      <c r="G1629" s="163">
        <f>Table2[[#This Row],[Rated Power/Unit]]</f>
        <v>217</v>
      </c>
    </row>
    <row r="1630" spans="2:7">
      <c r="B1630" s="328" t="s">
        <v>285</v>
      </c>
      <c r="C1630" s="328" t="s">
        <v>322</v>
      </c>
      <c r="D1630" s="328" t="str">
        <f>CONCATENATE(Table2[[#This Row],[Measure]],Table2[[#This Row],[Variant]])</f>
        <v>FloodLampFlood125</v>
      </c>
      <c r="E1630" s="163">
        <v>218</v>
      </c>
      <c r="F1630" s="163" t="str">
        <f>CONCATENATE(Table2[[#This Row],[Measure &amp; Variant]],Table2[[#This Row],[Rated Power/Unit]])</f>
        <v>FloodLampFlood125218</v>
      </c>
      <c r="G1630" s="163">
        <f>Table2[[#This Row],[Rated Power/Unit]]</f>
        <v>218</v>
      </c>
    </row>
    <row r="1631" spans="2:7">
      <c r="B1631" s="328" t="s">
        <v>285</v>
      </c>
      <c r="C1631" s="328" t="s">
        <v>322</v>
      </c>
      <c r="D1631" s="328" t="str">
        <f>CONCATENATE(Table2[[#This Row],[Measure]],Table2[[#This Row],[Variant]])</f>
        <v>FloodLampFlood125</v>
      </c>
      <c r="E1631" s="163">
        <v>219</v>
      </c>
      <c r="F1631" s="163" t="str">
        <f>CONCATENATE(Table2[[#This Row],[Measure &amp; Variant]],Table2[[#This Row],[Rated Power/Unit]])</f>
        <v>FloodLampFlood125219</v>
      </c>
      <c r="G1631" s="163">
        <f>Table2[[#This Row],[Rated Power/Unit]]</f>
        <v>219</v>
      </c>
    </row>
    <row r="1632" spans="2:7">
      <c r="B1632" s="328" t="s">
        <v>285</v>
      </c>
      <c r="C1632" s="328" t="s">
        <v>322</v>
      </c>
      <c r="D1632" s="328" t="str">
        <f>CONCATENATE(Table2[[#This Row],[Measure]],Table2[[#This Row],[Variant]])</f>
        <v>FloodLampFlood125</v>
      </c>
      <c r="E1632" s="163">
        <v>220</v>
      </c>
      <c r="F1632" s="163" t="str">
        <f>CONCATENATE(Table2[[#This Row],[Measure &amp; Variant]],Table2[[#This Row],[Rated Power/Unit]])</f>
        <v>FloodLampFlood125220</v>
      </c>
      <c r="G1632" s="163">
        <f>Table2[[#This Row],[Rated Power/Unit]]</f>
        <v>220</v>
      </c>
    </row>
    <row r="1633" spans="2:7">
      <c r="B1633" s="328" t="s">
        <v>285</v>
      </c>
      <c r="C1633" s="328" t="s">
        <v>322</v>
      </c>
      <c r="D1633" s="328" t="str">
        <f>CONCATENATE(Table2[[#This Row],[Measure]],Table2[[#This Row],[Variant]])</f>
        <v>FloodLampFlood125</v>
      </c>
      <c r="E1633" s="163">
        <v>221</v>
      </c>
      <c r="F1633" s="163" t="str">
        <f>CONCATENATE(Table2[[#This Row],[Measure &amp; Variant]],Table2[[#This Row],[Rated Power/Unit]])</f>
        <v>FloodLampFlood125221</v>
      </c>
      <c r="G1633" s="163">
        <f>Table2[[#This Row],[Rated Power/Unit]]</f>
        <v>221</v>
      </c>
    </row>
    <row r="1634" spans="2:7">
      <c r="B1634" s="328" t="s">
        <v>285</v>
      </c>
      <c r="C1634" s="328" t="s">
        <v>322</v>
      </c>
      <c r="D1634" s="328" t="str">
        <f>CONCATENATE(Table2[[#This Row],[Measure]],Table2[[#This Row],[Variant]])</f>
        <v>FloodLampFlood125</v>
      </c>
      <c r="E1634" s="163">
        <v>222</v>
      </c>
      <c r="F1634" s="163" t="str">
        <f>CONCATENATE(Table2[[#This Row],[Measure &amp; Variant]],Table2[[#This Row],[Rated Power/Unit]])</f>
        <v>FloodLampFlood125222</v>
      </c>
      <c r="G1634" s="163">
        <f>Table2[[#This Row],[Rated Power/Unit]]</f>
        <v>222</v>
      </c>
    </row>
    <row r="1635" spans="2:7">
      <c r="B1635" s="328" t="s">
        <v>285</v>
      </c>
      <c r="C1635" s="328" t="s">
        <v>322</v>
      </c>
      <c r="D1635" s="328" t="str">
        <f>CONCATENATE(Table2[[#This Row],[Measure]],Table2[[#This Row],[Variant]])</f>
        <v>FloodLampFlood125</v>
      </c>
      <c r="E1635" s="163">
        <v>223</v>
      </c>
      <c r="F1635" s="163" t="str">
        <f>CONCATENATE(Table2[[#This Row],[Measure &amp; Variant]],Table2[[#This Row],[Rated Power/Unit]])</f>
        <v>FloodLampFlood125223</v>
      </c>
      <c r="G1635" s="163">
        <f>Table2[[#This Row],[Rated Power/Unit]]</f>
        <v>223</v>
      </c>
    </row>
    <row r="1636" spans="2:7">
      <c r="B1636" s="328" t="s">
        <v>285</v>
      </c>
      <c r="C1636" s="328" t="s">
        <v>322</v>
      </c>
      <c r="D1636" s="328" t="str">
        <f>CONCATENATE(Table2[[#This Row],[Measure]],Table2[[#This Row],[Variant]])</f>
        <v>FloodLampFlood125</v>
      </c>
      <c r="E1636" s="163">
        <v>224</v>
      </c>
      <c r="F1636" s="163" t="str">
        <f>CONCATENATE(Table2[[#This Row],[Measure &amp; Variant]],Table2[[#This Row],[Rated Power/Unit]])</f>
        <v>FloodLampFlood125224</v>
      </c>
      <c r="G1636" s="163">
        <f>Table2[[#This Row],[Rated Power/Unit]]</f>
        <v>224</v>
      </c>
    </row>
    <row r="1637" spans="2:7">
      <c r="B1637" s="328" t="s">
        <v>285</v>
      </c>
      <c r="C1637" s="328" t="s">
        <v>322</v>
      </c>
      <c r="D1637" s="328" t="str">
        <f>CONCATENATE(Table2[[#This Row],[Measure]],Table2[[#This Row],[Variant]])</f>
        <v>FloodLampFlood125</v>
      </c>
      <c r="E1637" s="163">
        <v>225</v>
      </c>
      <c r="F1637" s="163" t="str">
        <f>CONCATENATE(Table2[[#This Row],[Measure &amp; Variant]],Table2[[#This Row],[Rated Power/Unit]])</f>
        <v>FloodLampFlood125225</v>
      </c>
      <c r="G1637" s="163">
        <f>Table2[[#This Row],[Rated Power/Unit]]</f>
        <v>225</v>
      </c>
    </row>
    <row r="1638" spans="2:7">
      <c r="B1638" s="328" t="s">
        <v>285</v>
      </c>
      <c r="C1638" s="328" t="s">
        <v>322</v>
      </c>
      <c r="D1638" s="328" t="str">
        <f>CONCATENATE(Table2[[#This Row],[Measure]],Table2[[#This Row],[Variant]])</f>
        <v>FloodLampFlood125</v>
      </c>
      <c r="E1638" s="163">
        <v>226</v>
      </c>
      <c r="F1638" s="163" t="str">
        <f>CONCATENATE(Table2[[#This Row],[Measure &amp; Variant]],Table2[[#This Row],[Rated Power/Unit]])</f>
        <v>FloodLampFlood125226</v>
      </c>
      <c r="G1638" s="163">
        <f>Table2[[#This Row],[Rated Power/Unit]]</f>
        <v>226</v>
      </c>
    </row>
    <row r="1639" spans="2:7">
      <c r="B1639" s="328" t="s">
        <v>285</v>
      </c>
      <c r="C1639" s="328" t="s">
        <v>322</v>
      </c>
      <c r="D1639" s="328" t="str">
        <f>CONCATENATE(Table2[[#This Row],[Measure]],Table2[[#This Row],[Variant]])</f>
        <v>FloodLampFlood125</v>
      </c>
      <c r="E1639" s="163">
        <v>227</v>
      </c>
      <c r="F1639" s="163" t="str">
        <f>CONCATENATE(Table2[[#This Row],[Measure &amp; Variant]],Table2[[#This Row],[Rated Power/Unit]])</f>
        <v>FloodLampFlood125227</v>
      </c>
      <c r="G1639" s="163">
        <f>Table2[[#This Row],[Rated Power/Unit]]</f>
        <v>227</v>
      </c>
    </row>
    <row r="1640" spans="2:7">
      <c r="B1640" s="328" t="s">
        <v>285</v>
      </c>
      <c r="C1640" s="328" t="s">
        <v>322</v>
      </c>
      <c r="D1640" s="328" t="str">
        <f>CONCATENATE(Table2[[#This Row],[Measure]],Table2[[#This Row],[Variant]])</f>
        <v>FloodLampFlood125</v>
      </c>
      <c r="E1640" s="163">
        <v>228</v>
      </c>
      <c r="F1640" s="163" t="str">
        <f>CONCATENATE(Table2[[#This Row],[Measure &amp; Variant]],Table2[[#This Row],[Rated Power/Unit]])</f>
        <v>FloodLampFlood125228</v>
      </c>
      <c r="G1640" s="163">
        <f>Table2[[#This Row],[Rated Power/Unit]]</f>
        <v>228</v>
      </c>
    </row>
    <row r="1641" spans="2:7">
      <c r="B1641" s="328" t="s">
        <v>285</v>
      </c>
      <c r="C1641" s="328" t="s">
        <v>322</v>
      </c>
      <c r="D1641" s="328" t="str">
        <f>CONCATENATE(Table2[[#This Row],[Measure]],Table2[[#This Row],[Variant]])</f>
        <v>FloodLampFlood125</v>
      </c>
      <c r="E1641" s="163">
        <v>229</v>
      </c>
      <c r="F1641" s="163" t="str">
        <f>CONCATENATE(Table2[[#This Row],[Measure &amp; Variant]],Table2[[#This Row],[Rated Power/Unit]])</f>
        <v>FloodLampFlood125229</v>
      </c>
      <c r="G1641" s="163">
        <f>Table2[[#This Row],[Rated Power/Unit]]</f>
        <v>229</v>
      </c>
    </row>
    <row r="1642" spans="2:7">
      <c r="B1642" s="328" t="s">
        <v>285</v>
      </c>
      <c r="C1642" s="328" t="s">
        <v>322</v>
      </c>
      <c r="D1642" s="328" t="str">
        <f>CONCATENATE(Table2[[#This Row],[Measure]],Table2[[#This Row],[Variant]])</f>
        <v>FloodLampFlood125</v>
      </c>
      <c r="E1642" s="163">
        <v>230</v>
      </c>
      <c r="F1642" s="163" t="str">
        <f>CONCATENATE(Table2[[#This Row],[Measure &amp; Variant]],Table2[[#This Row],[Rated Power/Unit]])</f>
        <v>FloodLampFlood125230</v>
      </c>
      <c r="G1642" s="163">
        <f>Table2[[#This Row],[Rated Power/Unit]]</f>
        <v>230</v>
      </c>
    </row>
    <row r="1643" spans="2:7">
      <c r="B1643" s="328" t="s">
        <v>285</v>
      </c>
      <c r="C1643" s="328" t="s">
        <v>322</v>
      </c>
      <c r="D1643" s="328" t="str">
        <f>CONCATENATE(Table2[[#This Row],[Measure]],Table2[[#This Row],[Variant]])</f>
        <v>FloodLampFlood125</v>
      </c>
      <c r="E1643" s="163">
        <v>231</v>
      </c>
      <c r="F1643" s="163" t="str">
        <f>CONCATENATE(Table2[[#This Row],[Measure &amp; Variant]],Table2[[#This Row],[Rated Power/Unit]])</f>
        <v>FloodLampFlood125231</v>
      </c>
      <c r="G1643" s="163">
        <f>Table2[[#This Row],[Rated Power/Unit]]</f>
        <v>231</v>
      </c>
    </row>
    <row r="1644" spans="2:7">
      <c r="B1644" s="328" t="s">
        <v>285</v>
      </c>
      <c r="C1644" s="328" t="s">
        <v>322</v>
      </c>
      <c r="D1644" s="328" t="str">
        <f>CONCATENATE(Table2[[#This Row],[Measure]],Table2[[#This Row],[Variant]])</f>
        <v>FloodLampFlood125</v>
      </c>
      <c r="E1644" s="163">
        <v>232</v>
      </c>
      <c r="F1644" s="163" t="str">
        <f>CONCATENATE(Table2[[#This Row],[Measure &amp; Variant]],Table2[[#This Row],[Rated Power/Unit]])</f>
        <v>FloodLampFlood125232</v>
      </c>
      <c r="G1644" s="163">
        <f>Table2[[#This Row],[Rated Power/Unit]]</f>
        <v>232</v>
      </c>
    </row>
    <row r="1645" spans="2:7">
      <c r="B1645" s="328" t="s">
        <v>285</v>
      </c>
      <c r="C1645" s="328" t="s">
        <v>322</v>
      </c>
      <c r="D1645" s="328" t="str">
        <f>CONCATENATE(Table2[[#This Row],[Measure]],Table2[[#This Row],[Variant]])</f>
        <v>FloodLampFlood125</v>
      </c>
      <c r="E1645" s="163">
        <v>233</v>
      </c>
      <c r="F1645" s="163" t="str">
        <f>CONCATENATE(Table2[[#This Row],[Measure &amp; Variant]],Table2[[#This Row],[Rated Power/Unit]])</f>
        <v>FloodLampFlood125233</v>
      </c>
      <c r="G1645" s="163">
        <f>Table2[[#This Row],[Rated Power/Unit]]</f>
        <v>233</v>
      </c>
    </row>
    <row r="1646" spans="2:7">
      <c r="B1646" s="328" t="s">
        <v>285</v>
      </c>
      <c r="C1646" s="328" t="s">
        <v>322</v>
      </c>
      <c r="D1646" s="328" t="str">
        <f>CONCATENATE(Table2[[#This Row],[Measure]],Table2[[#This Row],[Variant]])</f>
        <v>FloodLampFlood125</v>
      </c>
      <c r="E1646" s="163">
        <v>234</v>
      </c>
      <c r="F1646" s="163" t="str">
        <f>CONCATENATE(Table2[[#This Row],[Measure &amp; Variant]],Table2[[#This Row],[Rated Power/Unit]])</f>
        <v>FloodLampFlood125234</v>
      </c>
      <c r="G1646" s="163">
        <f>Table2[[#This Row],[Rated Power/Unit]]</f>
        <v>234</v>
      </c>
    </row>
    <row r="1647" spans="2:7">
      <c r="B1647" s="328" t="s">
        <v>285</v>
      </c>
      <c r="C1647" s="328" t="s">
        <v>322</v>
      </c>
      <c r="D1647" s="328" t="str">
        <f>CONCATENATE(Table2[[#This Row],[Measure]],Table2[[#This Row],[Variant]])</f>
        <v>FloodLampFlood125</v>
      </c>
      <c r="E1647" s="163">
        <v>235</v>
      </c>
      <c r="F1647" s="163" t="str">
        <f>CONCATENATE(Table2[[#This Row],[Measure &amp; Variant]],Table2[[#This Row],[Rated Power/Unit]])</f>
        <v>FloodLampFlood125235</v>
      </c>
      <c r="G1647" s="163">
        <f>Table2[[#This Row],[Rated Power/Unit]]</f>
        <v>235</v>
      </c>
    </row>
    <row r="1648" spans="2:7">
      <c r="B1648" s="328" t="s">
        <v>285</v>
      </c>
      <c r="C1648" s="328" t="s">
        <v>322</v>
      </c>
      <c r="D1648" s="328" t="str">
        <f>CONCATENATE(Table2[[#This Row],[Measure]],Table2[[#This Row],[Variant]])</f>
        <v>FloodLampFlood125</v>
      </c>
      <c r="E1648" s="163">
        <v>236</v>
      </c>
      <c r="F1648" s="163" t="str">
        <f>CONCATENATE(Table2[[#This Row],[Measure &amp; Variant]],Table2[[#This Row],[Rated Power/Unit]])</f>
        <v>FloodLampFlood125236</v>
      </c>
      <c r="G1648" s="163">
        <f>Table2[[#This Row],[Rated Power/Unit]]</f>
        <v>236</v>
      </c>
    </row>
    <row r="1649" spans="2:7">
      <c r="B1649" s="328" t="s">
        <v>285</v>
      </c>
      <c r="C1649" s="328" t="s">
        <v>322</v>
      </c>
      <c r="D1649" s="328" t="str">
        <f>CONCATENATE(Table2[[#This Row],[Measure]],Table2[[#This Row],[Variant]])</f>
        <v>FloodLampFlood125</v>
      </c>
      <c r="E1649" s="163">
        <v>237</v>
      </c>
      <c r="F1649" s="163" t="str">
        <f>CONCATENATE(Table2[[#This Row],[Measure &amp; Variant]],Table2[[#This Row],[Rated Power/Unit]])</f>
        <v>FloodLampFlood125237</v>
      </c>
      <c r="G1649" s="163">
        <f>Table2[[#This Row],[Rated Power/Unit]]</f>
        <v>237</v>
      </c>
    </row>
    <row r="1650" spans="2:7">
      <c r="B1650" s="328" t="s">
        <v>285</v>
      </c>
      <c r="C1650" s="328" t="s">
        <v>322</v>
      </c>
      <c r="D1650" s="328" t="str">
        <f>CONCATENATE(Table2[[#This Row],[Measure]],Table2[[#This Row],[Variant]])</f>
        <v>FloodLampFlood125</v>
      </c>
      <c r="E1650" s="163">
        <v>238</v>
      </c>
      <c r="F1650" s="163" t="str">
        <f>CONCATENATE(Table2[[#This Row],[Measure &amp; Variant]],Table2[[#This Row],[Rated Power/Unit]])</f>
        <v>FloodLampFlood125238</v>
      </c>
      <c r="G1650" s="163">
        <f>Table2[[#This Row],[Rated Power/Unit]]</f>
        <v>238</v>
      </c>
    </row>
    <row r="1651" spans="2:7">
      <c r="B1651" s="328" t="s">
        <v>285</v>
      </c>
      <c r="C1651" s="328" t="s">
        <v>322</v>
      </c>
      <c r="D1651" s="328" t="str">
        <f>CONCATENATE(Table2[[#This Row],[Measure]],Table2[[#This Row],[Variant]])</f>
        <v>FloodLampFlood125</v>
      </c>
      <c r="E1651" s="163">
        <v>239</v>
      </c>
      <c r="F1651" s="163" t="str">
        <f>CONCATENATE(Table2[[#This Row],[Measure &amp; Variant]],Table2[[#This Row],[Rated Power/Unit]])</f>
        <v>FloodLampFlood125239</v>
      </c>
      <c r="G1651" s="163">
        <f>Table2[[#This Row],[Rated Power/Unit]]</f>
        <v>239</v>
      </c>
    </row>
    <row r="1652" spans="2:7">
      <c r="B1652" s="328" t="s">
        <v>285</v>
      </c>
      <c r="C1652" s="328" t="s">
        <v>322</v>
      </c>
      <c r="D1652" s="328" t="str">
        <f>CONCATENATE(Table2[[#This Row],[Measure]],Table2[[#This Row],[Variant]])</f>
        <v>FloodLampFlood125</v>
      </c>
      <c r="E1652" s="163">
        <v>240</v>
      </c>
      <c r="F1652" s="163" t="str">
        <f>CONCATENATE(Table2[[#This Row],[Measure &amp; Variant]],Table2[[#This Row],[Rated Power/Unit]])</f>
        <v>FloodLampFlood125240</v>
      </c>
      <c r="G1652" s="163">
        <f>Table2[[#This Row],[Rated Power/Unit]]</f>
        <v>240</v>
      </c>
    </row>
    <row r="1653" spans="2:7">
      <c r="B1653" s="328" t="s">
        <v>285</v>
      </c>
      <c r="C1653" s="328" t="s">
        <v>322</v>
      </c>
      <c r="D1653" s="328" t="str">
        <f>CONCATENATE(Table2[[#This Row],[Measure]],Table2[[#This Row],[Variant]])</f>
        <v>FloodLampFlood125</v>
      </c>
      <c r="E1653" s="163">
        <v>241</v>
      </c>
      <c r="F1653" s="163" t="str">
        <f>CONCATENATE(Table2[[#This Row],[Measure &amp; Variant]],Table2[[#This Row],[Rated Power/Unit]])</f>
        <v>FloodLampFlood125241</v>
      </c>
      <c r="G1653" s="163">
        <f>Table2[[#This Row],[Rated Power/Unit]]</f>
        <v>241</v>
      </c>
    </row>
    <row r="1654" spans="2:7">
      <c r="B1654" s="328" t="s">
        <v>285</v>
      </c>
      <c r="C1654" s="328" t="s">
        <v>322</v>
      </c>
      <c r="D1654" s="328" t="str">
        <f>CONCATENATE(Table2[[#This Row],[Measure]],Table2[[#This Row],[Variant]])</f>
        <v>FloodLampFlood125</v>
      </c>
      <c r="E1654" s="163">
        <v>242</v>
      </c>
      <c r="F1654" s="163" t="str">
        <f>CONCATENATE(Table2[[#This Row],[Measure &amp; Variant]],Table2[[#This Row],[Rated Power/Unit]])</f>
        <v>FloodLampFlood125242</v>
      </c>
      <c r="G1654" s="163">
        <f>Table2[[#This Row],[Rated Power/Unit]]</f>
        <v>242</v>
      </c>
    </row>
    <row r="1655" spans="2:7">
      <c r="B1655" s="328" t="s">
        <v>285</v>
      </c>
      <c r="C1655" s="328" t="s">
        <v>322</v>
      </c>
      <c r="D1655" s="328" t="str">
        <f>CONCATENATE(Table2[[#This Row],[Measure]],Table2[[#This Row],[Variant]])</f>
        <v>FloodLampFlood125</v>
      </c>
      <c r="E1655" s="163">
        <v>243</v>
      </c>
      <c r="F1655" s="163" t="str">
        <f>CONCATENATE(Table2[[#This Row],[Measure &amp; Variant]],Table2[[#This Row],[Rated Power/Unit]])</f>
        <v>FloodLampFlood125243</v>
      </c>
      <c r="G1655" s="163">
        <f>Table2[[#This Row],[Rated Power/Unit]]</f>
        <v>243</v>
      </c>
    </row>
    <row r="1656" spans="2:7">
      <c r="B1656" s="328" t="s">
        <v>285</v>
      </c>
      <c r="C1656" s="328" t="s">
        <v>322</v>
      </c>
      <c r="D1656" s="328" t="str">
        <f>CONCATENATE(Table2[[#This Row],[Measure]],Table2[[#This Row],[Variant]])</f>
        <v>FloodLampFlood125</v>
      </c>
      <c r="E1656" s="163">
        <v>244</v>
      </c>
      <c r="F1656" s="163" t="str">
        <f>CONCATENATE(Table2[[#This Row],[Measure &amp; Variant]],Table2[[#This Row],[Rated Power/Unit]])</f>
        <v>FloodLampFlood125244</v>
      </c>
      <c r="G1656" s="163">
        <f>Table2[[#This Row],[Rated Power/Unit]]</f>
        <v>244</v>
      </c>
    </row>
    <row r="1657" spans="2:7">
      <c r="B1657" s="328" t="s">
        <v>285</v>
      </c>
      <c r="C1657" s="328" t="s">
        <v>322</v>
      </c>
      <c r="D1657" s="328" t="str">
        <f>CONCATENATE(Table2[[#This Row],[Measure]],Table2[[#This Row],[Variant]])</f>
        <v>FloodLampFlood125</v>
      </c>
      <c r="E1657" s="163">
        <v>245</v>
      </c>
      <c r="F1657" s="163" t="str">
        <f>CONCATENATE(Table2[[#This Row],[Measure &amp; Variant]],Table2[[#This Row],[Rated Power/Unit]])</f>
        <v>FloodLampFlood125245</v>
      </c>
      <c r="G1657" s="163">
        <f>Table2[[#This Row],[Rated Power/Unit]]</f>
        <v>245</v>
      </c>
    </row>
    <row r="1658" spans="2:7">
      <c r="B1658" s="328" t="s">
        <v>285</v>
      </c>
      <c r="C1658" s="328" t="s">
        <v>322</v>
      </c>
      <c r="D1658" s="328" t="str">
        <f>CONCATENATE(Table2[[#This Row],[Measure]],Table2[[#This Row],[Variant]])</f>
        <v>FloodLampFlood125</v>
      </c>
      <c r="E1658" s="163">
        <v>246</v>
      </c>
      <c r="F1658" s="163" t="str">
        <f>CONCATENATE(Table2[[#This Row],[Measure &amp; Variant]],Table2[[#This Row],[Rated Power/Unit]])</f>
        <v>FloodLampFlood125246</v>
      </c>
      <c r="G1658" s="163">
        <f>Table2[[#This Row],[Rated Power/Unit]]</f>
        <v>246</v>
      </c>
    </row>
    <row r="1659" spans="2:7">
      <c r="B1659" s="328" t="s">
        <v>285</v>
      </c>
      <c r="C1659" s="328" t="s">
        <v>322</v>
      </c>
      <c r="D1659" s="328" t="str">
        <f>CONCATENATE(Table2[[#This Row],[Measure]],Table2[[#This Row],[Variant]])</f>
        <v>FloodLampFlood125</v>
      </c>
      <c r="E1659" s="163">
        <v>247</v>
      </c>
      <c r="F1659" s="163" t="str">
        <f>CONCATENATE(Table2[[#This Row],[Measure &amp; Variant]],Table2[[#This Row],[Rated Power/Unit]])</f>
        <v>FloodLampFlood125247</v>
      </c>
      <c r="G1659" s="163">
        <f>Table2[[#This Row],[Rated Power/Unit]]</f>
        <v>247</v>
      </c>
    </row>
    <row r="1660" spans="2:7">
      <c r="B1660" s="328" t="s">
        <v>285</v>
      </c>
      <c r="C1660" s="328" t="s">
        <v>322</v>
      </c>
      <c r="D1660" s="328" t="str">
        <f>CONCATENATE(Table2[[#This Row],[Measure]],Table2[[#This Row],[Variant]])</f>
        <v>FloodLampFlood125</v>
      </c>
      <c r="E1660" s="163">
        <v>248</v>
      </c>
      <c r="F1660" s="163" t="str">
        <f>CONCATENATE(Table2[[#This Row],[Measure &amp; Variant]],Table2[[#This Row],[Rated Power/Unit]])</f>
        <v>FloodLampFlood125248</v>
      </c>
      <c r="G1660" s="163">
        <f>Table2[[#This Row],[Rated Power/Unit]]</f>
        <v>248</v>
      </c>
    </row>
    <row r="1661" spans="2:7">
      <c r="B1661" s="328" t="s">
        <v>285</v>
      </c>
      <c r="C1661" s="328" t="s">
        <v>322</v>
      </c>
      <c r="D1661" s="328" t="str">
        <f>CONCATENATE(Table2[[#This Row],[Measure]],Table2[[#This Row],[Variant]])</f>
        <v>FloodLampFlood125</v>
      </c>
      <c r="E1661" s="163">
        <v>249</v>
      </c>
      <c r="F1661" s="163" t="str">
        <f>CONCATENATE(Table2[[#This Row],[Measure &amp; Variant]],Table2[[#This Row],[Rated Power/Unit]])</f>
        <v>FloodLampFlood125249</v>
      </c>
      <c r="G1661" s="163">
        <f>Table2[[#This Row],[Rated Power/Unit]]</f>
        <v>249</v>
      </c>
    </row>
    <row r="1662" spans="2:7">
      <c r="B1662" s="328" t="s">
        <v>285</v>
      </c>
      <c r="C1662" s="328" t="s">
        <v>322</v>
      </c>
      <c r="D1662" s="328" t="str">
        <f>CONCATENATE(Table2[[#This Row],[Measure]],Table2[[#This Row],[Variant]])</f>
        <v>FloodLampFlood125</v>
      </c>
      <c r="E1662" s="163">
        <v>250</v>
      </c>
      <c r="F1662" s="163" t="str">
        <f>CONCATENATE(Table2[[#This Row],[Measure &amp; Variant]],Table2[[#This Row],[Rated Power/Unit]])</f>
        <v>FloodLampFlood125250</v>
      </c>
      <c r="G1662" s="163">
        <f>Table2[[#This Row],[Rated Power/Unit]]</f>
        <v>250</v>
      </c>
    </row>
    <row r="1663" spans="2:7">
      <c r="B1663" s="328" t="s">
        <v>285</v>
      </c>
      <c r="C1663" s="328" t="s">
        <v>322</v>
      </c>
      <c r="D1663" s="328" t="str">
        <f>CONCATENATE(Table2[[#This Row],[Measure]],Table2[[#This Row],[Variant]])</f>
        <v>FloodLampFlood125</v>
      </c>
      <c r="E1663" s="163">
        <v>251</v>
      </c>
      <c r="F1663" s="163" t="str">
        <f>CONCATENATE(Table2[[#This Row],[Measure &amp; Variant]],Table2[[#This Row],[Rated Power/Unit]])</f>
        <v>FloodLampFlood125251</v>
      </c>
      <c r="G1663" s="163">
        <f>Table2[[#This Row],[Rated Power/Unit]]</f>
        <v>251</v>
      </c>
    </row>
    <row r="1664" spans="2:7">
      <c r="B1664" s="328" t="s">
        <v>285</v>
      </c>
      <c r="C1664" s="328" t="s">
        <v>322</v>
      </c>
      <c r="D1664" s="328" t="str">
        <f>CONCATENATE(Table2[[#This Row],[Measure]],Table2[[#This Row],[Variant]])</f>
        <v>FloodLampFlood125</v>
      </c>
      <c r="E1664" s="163">
        <v>252</v>
      </c>
      <c r="F1664" s="163" t="str">
        <f>CONCATENATE(Table2[[#This Row],[Measure &amp; Variant]],Table2[[#This Row],[Rated Power/Unit]])</f>
        <v>FloodLampFlood125252</v>
      </c>
      <c r="G1664" s="163">
        <f>Table2[[#This Row],[Rated Power/Unit]]</f>
        <v>252</v>
      </c>
    </row>
    <row r="1665" spans="2:7">
      <c r="B1665" s="328" t="s">
        <v>285</v>
      </c>
      <c r="C1665" s="328" t="s">
        <v>322</v>
      </c>
      <c r="D1665" s="328" t="str">
        <f>CONCATENATE(Table2[[#This Row],[Measure]],Table2[[#This Row],[Variant]])</f>
        <v>FloodLampFlood125</v>
      </c>
      <c r="E1665" s="163">
        <v>253</v>
      </c>
      <c r="F1665" s="163" t="str">
        <f>CONCATENATE(Table2[[#This Row],[Measure &amp; Variant]],Table2[[#This Row],[Rated Power/Unit]])</f>
        <v>FloodLampFlood125253</v>
      </c>
      <c r="G1665" s="163">
        <f>Table2[[#This Row],[Rated Power/Unit]]</f>
        <v>253</v>
      </c>
    </row>
    <row r="1666" spans="2:7">
      <c r="B1666" s="328" t="s">
        <v>285</v>
      </c>
      <c r="C1666" s="328" t="s">
        <v>322</v>
      </c>
      <c r="D1666" s="328" t="str">
        <f>CONCATENATE(Table2[[#This Row],[Measure]],Table2[[#This Row],[Variant]])</f>
        <v>FloodLampFlood125</v>
      </c>
      <c r="E1666" s="163">
        <v>254</v>
      </c>
      <c r="F1666" s="163" t="str">
        <f>CONCATENATE(Table2[[#This Row],[Measure &amp; Variant]],Table2[[#This Row],[Rated Power/Unit]])</f>
        <v>FloodLampFlood125254</v>
      </c>
      <c r="G1666" s="163">
        <f>Table2[[#This Row],[Rated Power/Unit]]</f>
        <v>254</v>
      </c>
    </row>
    <row r="1667" spans="2:7">
      <c r="B1667" s="328" t="s">
        <v>285</v>
      </c>
      <c r="C1667" s="328" t="s">
        <v>322</v>
      </c>
      <c r="D1667" s="328" t="str">
        <f>CONCATENATE(Table2[[#This Row],[Measure]],Table2[[#This Row],[Variant]])</f>
        <v>FloodLampFlood125</v>
      </c>
      <c r="E1667" s="163">
        <v>255</v>
      </c>
      <c r="F1667" s="163" t="str">
        <f>CONCATENATE(Table2[[#This Row],[Measure &amp; Variant]],Table2[[#This Row],[Rated Power/Unit]])</f>
        <v>FloodLampFlood125255</v>
      </c>
      <c r="G1667" s="163">
        <f>Table2[[#This Row],[Rated Power/Unit]]</f>
        <v>255</v>
      </c>
    </row>
    <row r="1668" spans="2:7">
      <c r="B1668" s="328" t="s">
        <v>285</v>
      </c>
      <c r="C1668" s="328" t="s">
        <v>322</v>
      </c>
      <c r="D1668" s="328" t="str">
        <f>CONCATENATE(Table2[[#This Row],[Measure]],Table2[[#This Row],[Variant]])</f>
        <v>FloodLampFlood125</v>
      </c>
      <c r="E1668" s="163">
        <v>256</v>
      </c>
      <c r="F1668" s="163" t="str">
        <f>CONCATENATE(Table2[[#This Row],[Measure &amp; Variant]],Table2[[#This Row],[Rated Power/Unit]])</f>
        <v>FloodLampFlood125256</v>
      </c>
      <c r="G1668" s="163">
        <f>Table2[[#This Row],[Rated Power/Unit]]</f>
        <v>256</v>
      </c>
    </row>
    <row r="1669" spans="2:7">
      <c r="B1669" s="328" t="s">
        <v>285</v>
      </c>
      <c r="C1669" s="328" t="s">
        <v>322</v>
      </c>
      <c r="D1669" s="328" t="str">
        <f>CONCATENATE(Table2[[#This Row],[Measure]],Table2[[#This Row],[Variant]])</f>
        <v>FloodLampFlood125</v>
      </c>
      <c r="E1669" s="163">
        <v>257</v>
      </c>
      <c r="F1669" s="163" t="str">
        <f>CONCATENATE(Table2[[#This Row],[Measure &amp; Variant]],Table2[[#This Row],[Rated Power/Unit]])</f>
        <v>FloodLampFlood125257</v>
      </c>
      <c r="G1669" s="163">
        <f>Table2[[#This Row],[Rated Power/Unit]]</f>
        <v>257</v>
      </c>
    </row>
    <row r="1670" spans="2:7">
      <c r="B1670" s="328" t="s">
        <v>285</v>
      </c>
      <c r="C1670" s="328" t="s">
        <v>322</v>
      </c>
      <c r="D1670" s="328" t="str">
        <f>CONCATENATE(Table2[[#This Row],[Measure]],Table2[[#This Row],[Variant]])</f>
        <v>FloodLampFlood125</v>
      </c>
      <c r="E1670" s="163">
        <v>258</v>
      </c>
      <c r="F1670" s="163" t="str">
        <f>CONCATENATE(Table2[[#This Row],[Measure &amp; Variant]],Table2[[#This Row],[Rated Power/Unit]])</f>
        <v>FloodLampFlood125258</v>
      </c>
      <c r="G1670" s="163">
        <f>Table2[[#This Row],[Rated Power/Unit]]</f>
        <v>258</v>
      </c>
    </row>
    <row r="1671" spans="2:7">
      <c r="B1671" s="328" t="s">
        <v>285</v>
      </c>
      <c r="C1671" s="328" t="s">
        <v>322</v>
      </c>
      <c r="D1671" s="328" t="str">
        <f>CONCATENATE(Table2[[#This Row],[Measure]],Table2[[#This Row],[Variant]])</f>
        <v>FloodLampFlood125</v>
      </c>
      <c r="E1671" s="163">
        <v>259</v>
      </c>
      <c r="F1671" s="163" t="str">
        <f>CONCATENATE(Table2[[#This Row],[Measure &amp; Variant]],Table2[[#This Row],[Rated Power/Unit]])</f>
        <v>FloodLampFlood125259</v>
      </c>
      <c r="G1671" s="163">
        <f>Table2[[#This Row],[Rated Power/Unit]]</f>
        <v>259</v>
      </c>
    </row>
    <row r="1672" spans="2:7">
      <c r="B1672" s="328" t="s">
        <v>285</v>
      </c>
      <c r="C1672" s="328" t="s">
        <v>322</v>
      </c>
      <c r="D1672" s="328" t="str">
        <f>CONCATENATE(Table2[[#This Row],[Measure]],Table2[[#This Row],[Variant]])</f>
        <v>FloodLampFlood125</v>
      </c>
      <c r="E1672" s="163">
        <v>260</v>
      </c>
      <c r="F1672" s="163" t="str">
        <f>CONCATENATE(Table2[[#This Row],[Measure &amp; Variant]],Table2[[#This Row],[Rated Power/Unit]])</f>
        <v>FloodLampFlood125260</v>
      </c>
      <c r="G1672" s="163">
        <f>Table2[[#This Row],[Rated Power/Unit]]</f>
        <v>260</v>
      </c>
    </row>
    <row r="1673" spans="2:7">
      <c r="B1673" s="328" t="s">
        <v>285</v>
      </c>
      <c r="C1673" s="328" t="s">
        <v>322</v>
      </c>
      <c r="D1673" s="328" t="str">
        <f>CONCATENATE(Table2[[#This Row],[Measure]],Table2[[#This Row],[Variant]])</f>
        <v>FloodLampFlood125</v>
      </c>
      <c r="E1673" s="163">
        <v>261</v>
      </c>
      <c r="F1673" s="163" t="str">
        <f>CONCATENATE(Table2[[#This Row],[Measure &amp; Variant]],Table2[[#This Row],[Rated Power/Unit]])</f>
        <v>FloodLampFlood125261</v>
      </c>
      <c r="G1673" s="163">
        <f>Table2[[#This Row],[Rated Power/Unit]]</f>
        <v>261</v>
      </c>
    </row>
    <row r="1674" spans="2:7">
      <c r="B1674" s="328" t="s">
        <v>285</v>
      </c>
      <c r="C1674" s="328" t="s">
        <v>322</v>
      </c>
      <c r="D1674" s="328" t="str">
        <f>CONCATENATE(Table2[[#This Row],[Measure]],Table2[[#This Row],[Variant]])</f>
        <v>FloodLampFlood125</v>
      </c>
      <c r="E1674" s="163">
        <v>262</v>
      </c>
      <c r="F1674" s="163" t="str">
        <f>CONCATENATE(Table2[[#This Row],[Measure &amp; Variant]],Table2[[#This Row],[Rated Power/Unit]])</f>
        <v>FloodLampFlood125262</v>
      </c>
      <c r="G1674" s="163">
        <f>Table2[[#This Row],[Rated Power/Unit]]</f>
        <v>262</v>
      </c>
    </row>
    <row r="1675" spans="2:7">
      <c r="B1675" s="328" t="s">
        <v>285</v>
      </c>
      <c r="C1675" s="328" t="s">
        <v>322</v>
      </c>
      <c r="D1675" s="328" t="str">
        <f>CONCATENATE(Table2[[#This Row],[Measure]],Table2[[#This Row],[Variant]])</f>
        <v>FloodLampFlood125</v>
      </c>
      <c r="E1675" s="163">
        <v>263</v>
      </c>
      <c r="F1675" s="163" t="str">
        <f>CONCATENATE(Table2[[#This Row],[Measure &amp; Variant]],Table2[[#This Row],[Rated Power/Unit]])</f>
        <v>FloodLampFlood125263</v>
      </c>
      <c r="G1675" s="163">
        <f>Table2[[#This Row],[Rated Power/Unit]]</f>
        <v>263</v>
      </c>
    </row>
    <row r="1676" spans="2:7">
      <c r="B1676" s="328" t="s">
        <v>285</v>
      </c>
      <c r="C1676" s="328" t="s">
        <v>322</v>
      </c>
      <c r="D1676" s="328" t="str">
        <f>CONCATENATE(Table2[[#This Row],[Measure]],Table2[[#This Row],[Variant]])</f>
        <v>FloodLampFlood125</v>
      </c>
      <c r="E1676" s="163">
        <v>264</v>
      </c>
      <c r="F1676" s="163" t="str">
        <f>CONCATENATE(Table2[[#This Row],[Measure &amp; Variant]],Table2[[#This Row],[Rated Power/Unit]])</f>
        <v>FloodLampFlood125264</v>
      </c>
      <c r="G1676" s="163">
        <f>Table2[[#This Row],[Rated Power/Unit]]</f>
        <v>264</v>
      </c>
    </row>
    <row r="1677" spans="2:7">
      <c r="B1677" s="328" t="s">
        <v>285</v>
      </c>
      <c r="C1677" s="328" t="s">
        <v>322</v>
      </c>
      <c r="D1677" s="328" t="str">
        <f>CONCATENATE(Table2[[#This Row],[Measure]],Table2[[#This Row],[Variant]])</f>
        <v>FloodLampFlood125</v>
      </c>
      <c r="E1677" s="163">
        <v>265</v>
      </c>
      <c r="F1677" s="163" t="str">
        <f>CONCATENATE(Table2[[#This Row],[Measure &amp; Variant]],Table2[[#This Row],[Rated Power/Unit]])</f>
        <v>FloodLampFlood125265</v>
      </c>
      <c r="G1677" s="163">
        <f>Table2[[#This Row],[Rated Power/Unit]]</f>
        <v>265</v>
      </c>
    </row>
    <row r="1678" spans="2:7">
      <c r="B1678" s="328" t="s">
        <v>285</v>
      </c>
      <c r="C1678" s="328" t="s">
        <v>322</v>
      </c>
      <c r="D1678" s="328" t="str">
        <f>CONCATENATE(Table2[[#This Row],[Measure]],Table2[[#This Row],[Variant]])</f>
        <v>FloodLampFlood125</v>
      </c>
      <c r="E1678" s="163">
        <v>266</v>
      </c>
      <c r="F1678" s="163" t="str">
        <f>CONCATENATE(Table2[[#This Row],[Measure &amp; Variant]],Table2[[#This Row],[Rated Power/Unit]])</f>
        <v>FloodLampFlood125266</v>
      </c>
      <c r="G1678" s="163">
        <f>Table2[[#This Row],[Rated Power/Unit]]</f>
        <v>266</v>
      </c>
    </row>
    <row r="1679" spans="2:7">
      <c r="B1679" s="328" t="s">
        <v>285</v>
      </c>
      <c r="C1679" s="328" t="s">
        <v>322</v>
      </c>
      <c r="D1679" s="328" t="str">
        <f>CONCATENATE(Table2[[#This Row],[Measure]],Table2[[#This Row],[Variant]])</f>
        <v>FloodLampFlood125</v>
      </c>
      <c r="E1679" s="163">
        <v>267</v>
      </c>
      <c r="F1679" s="163" t="str">
        <f>CONCATENATE(Table2[[#This Row],[Measure &amp; Variant]],Table2[[#This Row],[Rated Power/Unit]])</f>
        <v>FloodLampFlood125267</v>
      </c>
      <c r="G1679" s="163">
        <f>Table2[[#This Row],[Rated Power/Unit]]</f>
        <v>267</v>
      </c>
    </row>
    <row r="1680" spans="2:7">
      <c r="B1680" s="328" t="s">
        <v>285</v>
      </c>
      <c r="C1680" s="328" t="s">
        <v>322</v>
      </c>
      <c r="D1680" s="328" t="str">
        <f>CONCATENATE(Table2[[#This Row],[Measure]],Table2[[#This Row],[Variant]])</f>
        <v>FloodLampFlood125</v>
      </c>
      <c r="E1680" s="163">
        <v>268</v>
      </c>
      <c r="F1680" s="163" t="str">
        <f>CONCATENATE(Table2[[#This Row],[Measure &amp; Variant]],Table2[[#This Row],[Rated Power/Unit]])</f>
        <v>FloodLampFlood125268</v>
      </c>
      <c r="G1680" s="163">
        <f>Table2[[#This Row],[Rated Power/Unit]]</f>
        <v>268</v>
      </c>
    </row>
    <row r="1681" spans="2:7">
      <c r="B1681" s="328" t="s">
        <v>285</v>
      </c>
      <c r="C1681" s="328" t="s">
        <v>322</v>
      </c>
      <c r="D1681" s="328" t="str">
        <f>CONCATENATE(Table2[[#This Row],[Measure]],Table2[[#This Row],[Variant]])</f>
        <v>FloodLampFlood125</v>
      </c>
      <c r="E1681" s="163">
        <v>269</v>
      </c>
      <c r="F1681" s="163" t="str">
        <f>CONCATENATE(Table2[[#This Row],[Measure &amp; Variant]],Table2[[#This Row],[Rated Power/Unit]])</f>
        <v>FloodLampFlood125269</v>
      </c>
      <c r="G1681" s="163">
        <f>Table2[[#This Row],[Rated Power/Unit]]</f>
        <v>269</v>
      </c>
    </row>
    <row r="1682" spans="2:7">
      <c r="B1682" s="328" t="s">
        <v>285</v>
      </c>
      <c r="C1682" s="328" t="s">
        <v>322</v>
      </c>
      <c r="D1682" s="328" t="str">
        <f>CONCATENATE(Table2[[#This Row],[Measure]],Table2[[#This Row],[Variant]])</f>
        <v>FloodLampFlood125</v>
      </c>
      <c r="E1682" s="163">
        <v>270</v>
      </c>
      <c r="F1682" s="163" t="str">
        <f>CONCATENATE(Table2[[#This Row],[Measure &amp; Variant]],Table2[[#This Row],[Rated Power/Unit]])</f>
        <v>FloodLampFlood125270</v>
      </c>
      <c r="G1682" s="163">
        <f>Table2[[#This Row],[Rated Power/Unit]]</f>
        <v>270</v>
      </c>
    </row>
    <row r="1683" spans="2:7">
      <c r="B1683" s="328" t="s">
        <v>285</v>
      </c>
      <c r="C1683" s="328" t="s">
        <v>322</v>
      </c>
      <c r="D1683" s="328" t="str">
        <f>CONCATENATE(Table2[[#This Row],[Measure]],Table2[[#This Row],[Variant]])</f>
        <v>FloodLampFlood125</v>
      </c>
      <c r="E1683" s="163">
        <v>271</v>
      </c>
      <c r="F1683" s="163" t="str">
        <f>CONCATENATE(Table2[[#This Row],[Measure &amp; Variant]],Table2[[#This Row],[Rated Power/Unit]])</f>
        <v>FloodLampFlood125271</v>
      </c>
      <c r="G1683" s="163">
        <f>Table2[[#This Row],[Rated Power/Unit]]</f>
        <v>271</v>
      </c>
    </row>
    <row r="1684" spans="2:7">
      <c r="B1684" s="328" t="s">
        <v>285</v>
      </c>
      <c r="C1684" s="328" t="s">
        <v>322</v>
      </c>
      <c r="D1684" s="328" t="str">
        <f>CONCATENATE(Table2[[#This Row],[Measure]],Table2[[#This Row],[Variant]])</f>
        <v>FloodLampFlood125</v>
      </c>
      <c r="E1684" s="163">
        <v>272</v>
      </c>
      <c r="F1684" s="163" t="str">
        <f>CONCATENATE(Table2[[#This Row],[Measure &amp; Variant]],Table2[[#This Row],[Rated Power/Unit]])</f>
        <v>FloodLampFlood125272</v>
      </c>
      <c r="G1684" s="163">
        <f>Table2[[#This Row],[Rated Power/Unit]]</f>
        <v>272</v>
      </c>
    </row>
    <row r="1685" spans="2:7">
      <c r="B1685" s="328" t="s">
        <v>285</v>
      </c>
      <c r="C1685" s="328" t="s">
        <v>322</v>
      </c>
      <c r="D1685" s="328" t="str">
        <f>CONCATENATE(Table2[[#This Row],[Measure]],Table2[[#This Row],[Variant]])</f>
        <v>FloodLampFlood125</v>
      </c>
      <c r="E1685" s="163">
        <v>273</v>
      </c>
      <c r="F1685" s="163" t="str">
        <f>CONCATENATE(Table2[[#This Row],[Measure &amp; Variant]],Table2[[#This Row],[Rated Power/Unit]])</f>
        <v>FloodLampFlood125273</v>
      </c>
      <c r="G1685" s="163">
        <f>Table2[[#This Row],[Rated Power/Unit]]</f>
        <v>273</v>
      </c>
    </row>
    <row r="1686" spans="2:7">
      <c r="B1686" s="328" t="s">
        <v>285</v>
      </c>
      <c r="C1686" s="328" t="s">
        <v>322</v>
      </c>
      <c r="D1686" s="328" t="str">
        <f>CONCATENATE(Table2[[#This Row],[Measure]],Table2[[#This Row],[Variant]])</f>
        <v>FloodLampFlood125</v>
      </c>
      <c r="E1686" s="163">
        <v>274</v>
      </c>
      <c r="F1686" s="163" t="str">
        <f>CONCATENATE(Table2[[#This Row],[Measure &amp; Variant]],Table2[[#This Row],[Rated Power/Unit]])</f>
        <v>FloodLampFlood125274</v>
      </c>
      <c r="G1686" s="163">
        <f>Table2[[#This Row],[Rated Power/Unit]]</f>
        <v>274</v>
      </c>
    </row>
    <row r="1687" spans="2:7">
      <c r="B1687" s="328" t="s">
        <v>285</v>
      </c>
      <c r="C1687" s="328" t="s">
        <v>322</v>
      </c>
      <c r="D1687" s="328" t="str">
        <f>CONCATENATE(Table2[[#This Row],[Measure]],Table2[[#This Row],[Variant]])</f>
        <v>FloodLampFlood125</v>
      </c>
      <c r="E1687" s="163">
        <v>275</v>
      </c>
      <c r="F1687" s="163" t="str">
        <f>CONCATENATE(Table2[[#This Row],[Measure &amp; Variant]],Table2[[#This Row],[Rated Power/Unit]])</f>
        <v>FloodLampFlood125275</v>
      </c>
      <c r="G1687" s="163">
        <f>Table2[[#This Row],[Rated Power/Unit]]</f>
        <v>275</v>
      </c>
    </row>
    <row r="1688" spans="2:7">
      <c r="B1688" s="328" t="s">
        <v>285</v>
      </c>
      <c r="C1688" s="328" t="s">
        <v>322</v>
      </c>
      <c r="D1688" s="328" t="str">
        <f>CONCATENATE(Table2[[#This Row],[Measure]],Table2[[#This Row],[Variant]])</f>
        <v>FloodLampFlood125</v>
      </c>
      <c r="E1688" s="163">
        <v>276</v>
      </c>
      <c r="F1688" s="163" t="str">
        <f>CONCATENATE(Table2[[#This Row],[Measure &amp; Variant]],Table2[[#This Row],[Rated Power/Unit]])</f>
        <v>FloodLampFlood125276</v>
      </c>
      <c r="G1688" s="163">
        <f>Table2[[#This Row],[Rated Power/Unit]]</f>
        <v>276</v>
      </c>
    </row>
    <row r="1689" spans="2:7">
      <c r="B1689" s="328" t="s">
        <v>285</v>
      </c>
      <c r="C1689" s="328" t="s">
        <v>322</v>
      </c>
      <c r="D1689" s="328" t="str">
        <f>CONCATENATE(Table2[[#This Row],[Measure]],Table2[[#This Row],[Variant]])</f>
        <v>FloodLampFlood125</v>
      </c>
      <c r="E1689" s="163">
        <v>277</v>
      </c>
      <c r="F1689" s="163" t="str">
        <f>CONCATENATE(Table2[[#This Row],[Measure &amp; Variant]],Table2[[#This Row],[Rated Power/Unit]])</f>
        <v>FloodLampFlood125277</v>
      </c>
      <c r="G1689" s="163">
        <f>Table2[[#This Row],[Rated Power/Unit]]</f>
        <v>277</v>
      </c>
    </row>
    <row r="1690" spans="2:7">
      <c r="B1690" s="328" t="s">
        <v>285</v>
      </c>
      <c r="C1690" s="328" t="s">
        <v>322</v>
      </c>
      <c r="D1690" s="328" t="str">
        <f>CONCATENATE(Table2[[#This Row],[Measure]],Table2[[#This Row],[Variant]])</f>
        <v>FloodLampFlood125</v>
      </c>
      <c r="E1690" s="163">
        <v>278</v>
      </c>
      <c r="F1690" s="163" t="str">
        <f>CONCATENATE(Table2[[#This Row],[Measure &amp; Variant]],Table2[[#This Row],[Rated Power/Unit]])</f>
        <v>FloodLampFlood125278</v>
      </c>
      <c r="G1690" s="163">
        <f>Table2[[#This Row],[Rated Power/Unit]]</f>
        <v>278</v>
      </c>
    </row>
    <row r="1691" spans="2:7">
      <c r="B1691" s="328" t="s">
        <v>285</v>
      </c>
      <c r="C1691" s="328" t="s">
        <v>322</v>
      </c>
      <c r="D1691" s="328" t="str">
        <f>CONCATENATE(Table2[[#This Row],[Measure]],Table2[[#This Row],[Variant]])</f>
        <v>FloodLampFlood125</v>
      </c>
      <c r="E1691" s="163">
        <v>279</v>
      </c>
      <c r="F1691" s="163" t="str">
        <f>CONCATENATE(Table2[[#This Row],[Measure &amp; Variant]],Table2[[#This Row],[Rated Power/Unit]])</f>
        <v>FloodLampFlood125279</v>
      </c>
      <c r="G1691" s="163">
        <f>Table2[[#This Row],[Rated Power/Unit]]</f>
        <v>279</v>
      </c>
    </row>
    <row r="1692" spans="2:7">
      <c r="B1692" s="328" t="s">
        <v>285</v>
      </c>
      <c r="C1692" s="328" t="s">
        <v>322</v>
      </c>
      <c r="D1692" s="328" t="str">
        <f>CONCATENATE(Table2[[#This Row],[Measure]],Table2[[#This Row],[Variant]])</f>
        <v>FloodLampFlood125</v>
      </c>
      <c r="E1692" s="163">
        <v>280</v>
      </c>
      <c r="F1692" s="163" t="str">
        <f>CONCATENATE(Table2[[#This Row],[Measure &amp; Variant]],Table2[[#This Row],[Rated Power/Unit]])</f>
        <v>FloodLampFlood125280</v>
      </c>
      <c r="G1692" s="163">
        <f>Table2[[#This Row],[Rated Power/Unit]]</f>
        <v>280</v>
      </c>
    </row>
    <row r="1693" spans="2:7">
      <c r="B1693" s="328" t="s">
        <v>285</v>
      </c>
      <c r="C1693" s="328" t="s">
        <v>322</v>
      </c>
      <c r="D1693" s="328" t="str">
        <f>CONCATENATE(Table2[[#This Row],[Measure]],Table2[[#This Row],[Variant]])</f>
        <v>FloodLampFlood125</v>
      </c>
      <c r="E1693" s="163">
        <v>281</v>
      </c>
      <c r="F1693" s="163" t="str">
        <f>CONCATENATE(Table2[[#This Row],[Measure &amp; Variant]],Table2[[#This Row],[Rated Power/Unit]])</f>
        <v>FloodLampFlood125281</v>
      </c>
      <c r="G1693" s="163">
        <f>Table2[[#This Row],[Rated Power/Unit]]</f>
        <v>281</v>
      </c>
    </row>
    <row r="1694" spans="2:7">
      <c r="B1694" s="328" t="s">
        <v>285</v>
      </c>
      <c r="C1694" s="328" t="s">
        <v>322</v>
      </c>
      <c r="D1694" s="328" t="str">
        <f>CONCATENATE(Table2[[#This Row],[Measure]],Table2[[#This Row],[Variant]])</f>
        <v>FloodLampFlood125</v>
      </c>
      <c r="E1694" s="163">
        <v>282</v>
      </c>
      <c r="F1694" s="163" t="str">
        <f>CONCATENATE(Table2[[#This Row],[Measure &amp; Variant]],Table2[[#This Row],[Rated Power/Unit]])</f>
        <v>FloodLampFlood125282</v>
      </c>
      <c r="G1694" s="163">
        <f>Table2[[#This Row],[Rated Power/Unit]]</f>
        <v>282</v>
      </c>
    </row>
    <row r="1695" spans="2:7">
      <c r="B1695" s="328" t="s">
        <v>285</v>
      </c>
      <c r="C1695" s="328" t="s">
        <v>322</v>
      </c>
      <c r="D1695" s="328" t="str">
        <f>CONCATENATE(Table2[[#This Row],[Measure]],Table2[[#This Row],[Variant]])</f>
        <v>FloodLampFlood125</v>
      </c>
      <c r="E1695" s="163">
        <v>283</v>
      </c>
      <c r="F1695" s="163" t="str">
        <f>CONCATENATE(Table2[[#This Row],[Measure &amp; Variant]],Table2[[#This Row],[Rated Power/Unit]])</f>
        <v>FloodLampFlood125283</v>
      </c>
      <c r="G1695" s="163">
        <f>Table2[[#This Row],[Rated Power/Unit]]</f>
        <v>283</v>
      </c>
    </row>
    <row r="1696" spans="2:7">
      <c r="B1696" s="328" t="s">
        <v>285</v>
      </c>
      <c r="C1696" s="328" t="s">
        <v>322</v>
      </c>
      <c r="D1696" s="328" t="str">
        <f>CONCATENATE(Table2[[#This Row],[Measure]],Table2[[#This Row],[Variant]])</f>
        <v>FloodLampFlood125</v>
      </c>
      <c r="E1696" s="163">
        <v>284</v>
      </c>
      <c r="F1696" s="163" t="str">
        <f>CONCATENATE(Table2[[#This Row],[Measure &amp; Variant]],Table2[[#This Row],[Rated Power/Unit]])</f>
        <v>FloodLampFlood125284</v>
      </c>
      <c r="G1696" s="163">
        <f>Table2[[#This Row],[Rated Power/Unit]]</f>
        <v>284</v>
      </c>
    </row>
    <row r="1697" spans="2:7">
      <c r="B1697" s="328" t="s">
        <v>285</v>
      </c>
      <c r="C1697" s="328" t="s">
        <v>322</v>
      </c>
      <c r="D1697" s="328" t="str">
        <f>CONCATENATE(Table2[[#This Row],[Measure]],Table2[[#This Row],[Variant]])</f>
        <v>FloodLampFlood125</v>
      </c>
      <c r="E1697" s="163">
        <v>285</v>
      </c>
      <c r="F1697" s="163" t="str">
        <f>CONCATENATE(Table2[[#This Row],[Measure &amp; Variant]],Table2[[#This Row],[Rated Power/Unit]])</f>
        <v>FloodLampFlood125285</v>
      </c>
      <c r="G1697" s="163">
        <f>Table2[[#This Row],[Rated Power/Unit]]</f>
        <v>285</v>
      </c>
    </row>
    <row r="1698" spans="2:7">
      <c r="B1698" s="328" t="s">
        <v>285</v>
      </c>
      <c r="C1698" s="328" t="s">
        <v>322</v>
      </c>
      <c r="D1698" s="328" t="str">
        <f>CONCATENATE(Table2[[#This Row],[Measure]],Table2[[#This Row],[Variant]])</f>
        <v>FloodLampFlood125</v>
      </c>
      <c r="E1698" s="163">
        <v>286</v>
      </c>
      <c r="F1698" s="163" t="str">
        <f>CONCATENATE(Table2[[#This Row],[Measure &amp; Variant]],Table2[[#This Row],[Rated Power/Unit]])</f>
        <v>FloodLampFlood125286</v>
      </c>
      <c r="G1698" s="163">
        <f>Table2[[#This Row],[Rated Power/Unit]]</f>
        <v>286</v>
      </c>
    </row>
    <row r="1699" spans="2:7">
      <c r="B1699" s="328" t="s">
        <v>285</v>
      </c>
      <c r="C1699" s="328" t="s">
        <v>322</v>
      </c>
      <c r="D1699" s="328" t="str">
        <f>CONCATENATE(Table2[[#This Row],[Measure]],Table2[[#This Row],[Variant]])</f>
        <v>FloodLampFlood125</v>
      </c>
      <c r="E1699" s="163">
        <v>287</v>
      </c>
      <c r="F1699" s="163" t="str">
        <f>CONCATENATE(Table2[[#This Row],[Measure &amp; Variant]],Table2[[#This Row],[Rated Power/Unit]])</f>
        <v>FloodLampFlood125287</v>
      </c>
      <c r="G1699" s="163">
        <f>Table2[[#This Row],[Rated Power/Unit]]</f>
        <v>287</v>
      </c>
    </row>
    <row r="1700" spans="2:7">
      <c r="B1700" s="328" t="s">
        <v>285</v>
      </c>
      <c r="C1700" s="328" t="s">
        <v>322</v>
      </c>
      <c r="D1700" s="328" t="str">
        <f>CONCATENATE(Table2[[#This Row],[Measure]],Table2[[#This Row],[Variant]])</f>
        <v>FloodLampFlood125</v>
      </c>
      <c r="E1700" s="163">
        <v>288</v>
      </c>
      <c r="F1700" s="163" t="str">
        <f>CONCATENATE(Table2[[#This Row],[Measure &amp; Variant]],Table2[[#This Row],[Rated Power/Unit]])</f>
        <v>FloodLampFlood125288</v>
      </c>
      <c r="G1700" s="163">
        <f>Table2[[#This Row],[Rated Power/Unit]]</f>
        <v>288</v>
      </c>
    </row>
    <row r="1701" spans="2:7">
      <c r="B1701" s="328" t="s">
        <v>285</v>
      </c>
      <c r="C1701" s="328" t="s">
        <v>322</v>
      </c>
      <c r="D1701" s="328" t="str">
        <f>CONCATENATE(Table2[[#This Row],[Measure]],Table2[[#This Row],[Variant]])</f>
        <v>FloodLampFlood125</v>
      </c>
      <c r="E1701" s="163">
        <v>289</v>
      </c>
      <c r="F1701" s="163" t="str">
        <f>CONCATENATE(Table2[[#This Row],[Measure &amp; Variant]],Table2[[#This Row],[Rated Power/Unit]])</f>
        <v>FloodLampFlood125289</v>
      </c>
      <c r="G1701" s="163">
        <f>Table2[[#This Row],[Rated Power/Unit]]</f>
        <v>289</v>
      </c>
    </row>
    <row r="1702" spans="2:7">
      <c r="B1702" s="328" t="s">
        <v>285</v>
      </c>
      <c r="C1702" s="328" t="s">
        <v>322</v>
      </c>
      <c r="D1702" s="328" t="str">
        <f>CONCATENATE(Table2[[#This Row],[Measure]],Table2[[#This Row],[Variant]])</f>
        <v>FloodLampFlood125</v>
      </c>
      <c r="E1702" s="163">
        <v>290</v>
      </c>
      <c r="F1702" s="163" t="str">
        <f>CONCATENATE(Table2[[#This Row],[Measure &amp; Variant]],Table2[[#This Row],[Rated Power/Unit]])</f>
        <v>FloodLampFlood125290</v>
      </c>
      <c r="G1702" s="163">
        <f>Table2[[#This Row],[Rated Power/Unit]]</f>
        <v>290</v>
      </c>
    </row>
    <row r="1703" spans="2:7">
      <c r="B1703" s="328" t="s">
        <v>285</v>
      </c>
      <c r="C1703" s="328" t="s">
        <v>322</v>
      </c>
      <c r="D1703" s="328" t="str">
        <f>CONCATENATE(Table2[[#This Row],[Measure]],Table2[[#This Row],[Variant]])</f>
        <v>FloodLampFlood125</v>
      </c>
      <c r="E1703" s="163">
        <v>291</v>
      </c>
      <c r="F1703" s="163" t="str">
        <f>CONCATENATE(Table2[[#This Row],[Measure &amp; Variant]],Table2[[#This Row],[Rated Power/Unit]])</f>
        <v>FloodLampFlood125291</v>
      </c>
      <c r="G1703" s="163">
        <f>Table2[[#This Row],[Rated Power/Unit]]</f>
        <v>291</v>
      </c>
    </row>
    <row r="1704" spans="2:7">
      <c r="B1704" s="328" t="s">
        <v>285</v>
      </c>
      <c r="C1704" s="328" t="s">
        <v>322</v>
      </c>
      <c r="D1704" s="328" t="str">
        <f>CONCATENATE(Table2[[#This Row],[Measure]],Table2[[#This Row],[Variant]])</f>
        <v>FloodLampFlood125</v>
      </c>
      <c r="E1704" s="163">
        <v>292</v>
      </c>
      <c r="F1704" s="163" t="str">
        <f>CONCATENATE(Table2[[#This Row],[Measure &amp; Variant]],Table2[[#This Row],[Rated Power/Unit]])</f>
        <v>FloodLampFlood125292</v>
      </c>
      <c r="G1704" s="163">
        <f>Table2[[#This Row],[Rated Power/Unit]]</f>
        <v>292</v>
      </c>
    </row>
    <row r="1705" spans="2:7">
      <c r="B1705" s="328" t="s">
        <v>285</v>
      </c>
      <c r="C1705" s="328" t="s">
        <v>322</v>
      </c>
      <c r="D1705" s="328" t="str">
        <f>CONCATENATE(Table2[[#This Row],[Measure]],Table2[[#This Row],[Variant]])</f>
        <v>FloodLampFlood125</v>
      </c>
      <c r="E1705" s="163">
        <v>293</v>
      </c>
      <c r="F1705" s="163" t="str">
        <f>CONCATENATE(Table2[[#This Row],[Measure &amp; Variant]],Table2[[#This Row],[Rated Power/Unit]])</f>
        <v>FloodLampFlood125293</v>
      </c>
      <c r="G1705" s="163">
        <f>Table2[[#This Row],[Rated Power/Unit]]</f>
        <v>293</v>
      </c>
    </row>
    <row r="1706" spans="2:7">
      <c r="B1706" s="328" t="s">
        <v>285</v>
      </c>
      <c r="C1706" s="328" t="s">
        <v>322</v>
      </c>
      <c r="D1706" s="328" t="str">
        <f>CONCATENATE(Table2[[#This Row],[Measure]],Table2[[#This Row],[Variant]])</f>
        <v>FloodLampFlood125</v>
      </c>
      <c r="E1706" s="163">
        <v>294</v>
      </c>
      <c r="F1706" s="163" t="str">
        <f>CONCATENATE(Table2[[#This Row],[Measure &amp; Variant]],Table2[[#This Row],[Rated Power/Unit]])</f>
        <v>FloodLampFlood125294</v>
      </c>
      <c r="G1706" s="163">
        <f>Table2[[#This Row],[Rated Power/Unit]]</f>
        <v>294</v>
      </c>
    </row>
    <row r="1707" spans="2:7">
      <c r="B1707" s="328" t="s">
        <v>285</v>
      </c>
      <c r="C1707" s="328" t="s">
        <v>322</v>
      </c>
      <c r="D1707" s="328" t="str">
        <f>CONCATENATE(Table2[[#This Row],[Measure]],Table2[[#This Row],[Variant]])</f>
        <v>FloodLampFlood125</v>
      </c>
      <c r="E1707" s="163">
        <v>295</v>
      </c>
      <c r="F1707" s="163" t="str">
        <f>CONCATENATE(Table2[[#This Row],[Measure &amp; Variant]],Table2[[#This Row],[Rated Power/Unit]])</f>
        <v>FloodLampFlood125295</v>
      </c>
      <c r="G1707" s="163">
        <f>Table2[[#This Row],[Rated Power/Unit]]</f>
        <v>295</v>
      </c>
    </row>
    <row r="1708" spans="2:7">
      <c r="B1708" s="328" t="s">
        <v>285</v>
      </c>
      <c r="C1708" s="328" t="s">
        <v>322</v>
      </c>
      <c r="D1708" s="328" t="str">
        <f>CONCATENATE(Table2[[#This Row],[Measure]],Table2[[#This Row],[Variant]])</f>
        <v>FloodLampFlood125</v>
      </c>
      <c r="E1708" s="163">
        <v>296</v>
      </c>
      <c r="F1708" s="163" t="str">
        <f>CONCATENATE(Table2[[#This Row],[Measure &amp; Variant]],Table2[[#This Row],[Rated Power/Unit]])</f>
        <v>FloodLampFlood125296</v>
      </c>
      <c r="G1708" s="163">
        <f>Table2[[#This Row],[Rated Power/Unit]]</f>
        <v>296</v>
      </c>
    </row>
    <row r="1709" spans="2:7">
      <c r="B1709" s="328" t="s">
        <v>285</v>
      </c>
      <c r="C1709" s="328" t="s">
        <v>322</v>
      </c>
      <c r="D1709" s="328" t="str">
        <f>CONCATENATE(Table2[[#This Row],[Measure]],Table2[[#This Row],[Variant]])</f>
        <v>FloodLampFlood125</v>
      </c>
      <c r="E1709" s="163">
        <v>297</v>
      </c>
      <c r="F1709" s="163" t="str">
        <f>CONCATENATE(Table2[[#This Row],[Measure &amp; Variant]],Table2[[#This Row],[Rated Power/Unit]])</f>
        <v>FloodLampFlood125297</v>
      </c>
      <c r="G1709" s="163">
        <f>Table2[[#This Row],[Rated Power/Unit]]</f>
        <v>297</v>
      </c>
    </row>
    <row r="1710" spans="2:7">
      <c r="B1710" s="328" t="s">
        <v>285</v>
      </c>
      <c r="C1710" s="328" t="s">
        <v>322</v>
      </c>
      <c r="D1710" s="328" t="str">
        <f>CONCATENATE(Table2[[#This Row],[Measure]],Table2[[#This Row],[Variant]])</f>
        <v>FloodLampFlood125</v>
      </c>
      <c r="E1710" s="163">
        <v>298</v>
      </c>
      <c r="F1710" s="163" t="str">
        <f>CONCATENATE(Table2[[#This Row],[Measure &amp; Variant]],Table2[[#This Row],[Rated Power/Unit]])</f>
        <v>FloodLampFlood125298</v>
      </c>
      <c r="G1710" s="163">
        <f>Table2[[#This Row],[Rated Power/Unit]]</f>
        <v>298</v>
      </c>
    </row>
    <row r="1711" spans="2:7">
      <c r="B1711" s="328" t="s">
        <v>285</v>
      </c>
      <c r="C1711" s="328" t="s">
        <v>322</v>
      </c>
      <c r="D1711" s="328" t="str">
        <f>CONCATENATE(Table2[[#This Row],[Measure]],Table2[[#This Row],[Variant]])</f>
        <v>FloodLampFlood125</v>
      </c>
      <c r="E1711" s="163">
        <v>299</v>
      </c>
      <c r="F1711" s="163" t="str">
        <f>CONCATENATE(Table2[[#This Row],[Measure &amp; Variant]],Table2[[#This Row],[Rated Power/Unit]])</f>
        <v>FloodLampFlood125299</v>
      </c>
      <c r="G1711" s="163">
        <f>Table2[[#This Row],[Rated Power/Unit]]</f>
        <v>299</v>
      </c>
    </row>
    <row r="1712" spans="2:7">
      <c r="B1712" s="328" t="s">
        <v>285</v>
      </c>
      <c r="C1712" s="328" t="s">
        <v>322</v>
      </c>
      <c r="D1712" s="328" t="str">
        <f>CONCATENATE(Table2[[#This Row],[Measure]],Table2[[#This Row],[Variant]])</f>
        <v>FloodLampFlood125</v>
      </c>
      <c r="E1712" s="163">
        <v>300</v>
      </c>
      <c r="F1712" s="163" t="str">
        <f>CONCATENATE(Table2[[#This Row],[Measure &amp; Variant]],Table2[[#This Row],[Rated Power/Unit]])</f>
        <v>FloodLampFlood125300</v>
      </c>
      <c r="G1712" s="163">
        <f>Table2[[#This Row],[Rated Power/Unit]]</f>
        <v>300</v>
      </c>
    </row>
    <row r="1713" spans="2:7">
      <c r="B1713" s="325" t="s">
        <v>254</v>
      </c>
      <c r="C1713" s="325" t="s">
        <v>350</v>
      </c>
      <c r="D1713" s="325" t="str">
        <f>CONCATENATE(Table2[[#This Row],[Measure]],Table2[[#This Row],[Variant]])</f>
        <v>DownlightDown19</v>
      </c>
      <c r="E1713">
        <v>5</v>
      </c>
      <c r="F1713" t="str">
        <f>CONCATENATE(Table2[[#This Row],[Measure &amp; Variant]],Table2[[#This Row],[Rated Power/Unit]])</f>
        <v>DownlightDown195</v>
      </c>
      <c r="G1713">
        <f>Table2[[#This Row],[Rated Power/Unit]]</f>
        <v>5</v>
      </c>
    </row>
    <row r="1714" spans="2:7">
      <c r="B1714" s="325" t="s">
        <v>254</v>
      </c>
      <c r="C1714" s="325" t="s">
        <v>350</v>
      </c>
      <c r="D1714" s="325" t="str">
        <f>CONCATENATE(Table2[[#This Row],[Measure]],Table2[[#This Row],[Variant]])</f>
        <v>DownlightDown19</v>
      </c>
      <c r="E1714">
        <v>6</v>
      </c>
      <c r="F1714" t="str">
        <f>CONCATENATE(Table2[[#This Row],[Measure &amp; Variant]],Table2[[#This Row],[Rated Power/Unit]])</f>
        <v>DownlightDown196</v>
      </c>
      <c r="G1714">
        <f>Table2[[#This Row],[Rated Power/Unit]]</f>
        <v>6</v>
      </c>
    </row>
    <row r="1715" spans="2:7">
      <c r="B1715" s="325" t="s">
        <v>254</v>
      </c>
      <c r="C1715" s="325" t="s">
        <v>350</v>
      </c>
      <c r="D1715" s="325" t="str">
        <f>CONCATENATE(Table2[[#This Row],[Measure]],Table2[[#This Row],[Variant]])</f>
        <v>DownlightDown19</v>
      </c>
      <c r="E1715">
        <v>7</v>
      </c>
      <c r="F1715" t="str">
        <f>CONCATENATE(Table2[[#This Row],[Measure &amp; Variant]],Table2[[#This Row],[Rated Power/Unit]])</f>
        <v>DownlightDown197</v>
      </c>
      <c r="G1715">
        <f>Table2[[#This Row],[Rated Power/Unit]]</f>
        <v>7</v>
      </c>
    </row>
    <row r="1716" spans="2:7">
      <c r="B1716" s="325" t="s">
        <v>254</v>
      </c>
      <c r="C1716" s="325" t="s">
        <v>350</v>
      </c>
      <c r="D1716" s="325" t="str">
        <f>CONCATENATE(Table2[[#This Row],[Measure]],Table2[[#This Row],[Variant]])</f>
        <v>DownlightDown19</v>
      </c>
      <c r="E1716">
        <v>8</v>
      </c>
      <c r="F1716" t="str">
        <f>CONCATENATE(Table2[[#This Row],[Measure &amp; Variant]],Table2[[#This Row],[Rated Power/Unit]])</f>
        <v>DownlightDown198</v>
      </c>
      <c r="G1716">
        <f>Table2[[#This Row],[Rated Power/Unit]]</f>
        <v>8</v>
      </c>
    </row>
    <row r="1717" spans="2:7">
      <c r="B1717" s="325" t="s">
        <v>254</v>
      </c>
      <c r="C1717" s="325" t="s">
        <v>350</v>
      </c>
      <c r="D1717" s="325" t="str">
        <f>CONCATENATE(Table2[[#This Row],[Measure]],Table2[[#This Row],[Variant]])</f>
        <v>DownlightDown19</v>
      </c>
      <c r="E1717">
        <v>9</v>
      </c>
      <c r="F1717" t="str">
        <f>CONCATENATE(Table2[[#This Row],[Measure &amp; Variant]],Table2[[#This Row],[Rated Power/Unit]])</f>
        <v>DownlightDown199</v>
      </c>
      <c r="G1717">
        <f>Table2[[#This Row],[Rated Power/Unit]]</f>
        <v>9</v>
      </c>
    </row>
    <row r="1718" spans="2:7">
      <c r="B1718" s="325" t="s">
        <v>254</v>
      </c>
      <c r="C1718" s="325" t="s">
        <v>350</v>
      </c>
      <c r="D1718" s="325" t="str">
        <f>CONCATENATE(Table2[[#This Row],[Measure]],Table2[[#This Row],[Variant]])</f>
        <v>DownlightDown19</v>
      </c>
      <c r="E1718">
        <v>10</v>
      </c>
      <c r="F1718" t="str">
        <f>CONCATENATE(Table2[[#This Row],[Measure &amp; Variant]],Table2[[#This Row],[Rated Power/Unit]])</f>
        <v>DownlightDown1910</v>
      </c>
      <c r="G1718">
        <f>Table2[[#This Row],[Rated Power/Unit]]</f>
        <v>10</v>
      </c>
    </row>
    <row r="1719" spans="2:7">
      <c r="B1719" s="325" t="s">
        <v>254</v>
      </c>
      <c r="C1719" s="325" t="s">
        <v>350</v>
      </c>
      <c r="D1719" s="325" t="str">
        <f>CONCATENATE(Table2[[#This Row],[Measure]],Table2[[#This Row],[Variant]])</f>
        <v>DownlightDown19</v>
      </c>
      <c r="E1719">
        <v>11</v>
      </c>
      <c r="F1719" t="str">
        <f>CONCATENATE(Table2[[#This Row],[Measure &amp; Variant]],Table2[[#This Row],[Rated Power/Unit]])</f>
        <v>DownlightDown1911</v>
      </c>
      <c r="G1719">
        <f>Table2[[#This Row],[Rated Power/Unit]]</f>
        <v>11</v>
      </c>
    </row>
    <row r="1720" spans="2:7">
      <c r="B1720" s="325" t="s">
        <v>254</v>
      </c>
      <c r="C1720" s="325" t="s">
        <v>350</v>
      </c>
      <c r="D1720" s="325" t="str">
        <f>CONCATENATE(Table2[[#This Row],[Measure]],Table2[[#This Row],[Variant]])</f>
        <v>DownlightDown19</v>
      </c>
      <c r="E1720">
        <v>12</v>
      </c>
      <c r="F1720" t="str">
        <f>CONCATENATE(Table2[[#This Row],[Measure &amp; Variant]],Table2[[#This Row],[Rated Power/Unit]])</f>
        <v>DownlightDown1912</v>
      </c>
      <c r="G1720">
        <f>Table2[[#This Row],[Rated Power/Unit]]</f>
        <v>12</v>
      </c>
    </row>
    <row r="1721" spans="2:7">
      <c r="B1721" s="325" t="s">
        <v>254</v>
      </c>
      <c r="C1721" s="325" t="s">
        <v>350</v>
      </c>
      <c r="D1721" s="325" t="str">
        <f>CONCATENATE(Table2[[#This Row],[Measure]],Table2[[#This Row],[Variant]])</f>
        <v>DownlightDown19</v>
      </c>
      <c r="E1721">
        <v>13</v>
      </c>
      <c r="F1721" t="str">
        <f>CONCATENATE(Table2[[#This Row],[Measure &amp; Variant]],Table2[[#This Row],[Rated Power/Unit]])</f>
        <v>DownlightDown1913</v>
      </c>
      <c r="G1721">
        <f>Table2[[#This Row],[Rated Power/Unit]]</f>
        <v>13</v>
      </c>
    </row>
    <row r="1722" spans="2:7">
      <c r="B1722" s="325" t="s">
        <v>254</v>
      </c>
      <c r="C1722" s="325" t="s">
        <v>350</v>
      </c>
      <c r="D1722" s="325" t="str">
        <f>CONCATENATE(Table2[[#This Row],[Measure]],Table2[[#This Row],[Variant]])</f>
        <v>DownlightDown19</v>
      </c>
      <c r="E1722">
        <v>14</v>
      </c>
      <c r="F1722" t="str">
        <f>CONCATENATE(Table2[[#This Row],[Measure &amp; Variant]],Table2[[#This Row],[Rated Power/Unit]])</f>
        <v>DownlightDown1914</v>
      </c>
      <c r="G1722">
        <f>Table2[[#This Row],[Rated Power/Unit]]</f>
        <v>14</v>
      </c>
    </row>
    <row r="1723" spans="2:7">
      <c r="B1723" s="325" t="s">
        <v>254</v>
      </c>
      <c r="C1723" s="325" t="s">
        <v>350</v>
      </c>
      <c r="D1723" s="325" t="str">
        <f>CONCATENATE(Table2[[#This Row],[Measure]],Table2[[#This Row],[Variant]])</f>
        <v>DownlightDown19</v>
      </c>
      <c r="E1723">
        <v>15</v>
      </c>
      <c r="F1723" t="str">
        <f>CONCATENATE(Table2[[#This Row],[Measure &amp; Variant]],Table2[[#This Row],[Rated Power/Unit]])</f>
        <v>DownlightDown1915</v>
      </c>
      <c r="G1723">
        <f>Table2[[#This Row],[Rated Power/Unit]]</f>
        <v>15</v>
      </c>
    </row>
    <row r="1724" spans="2:7">
      <c r="B1724" s="325" t="s">
        <v>254</v>
      </c>
      <c r="C1724" s="325" t="s">
        <v>350</v>
      </c>
      <c r="D1724" s="325" t="str">
        <f>CONCATENATE(Table2[[#This Row],[Measure]],Table2[[#This Row],[Variant]])</f>
        <v>DownlightDown19</v>
      </c>
      <c r="E1724">
        <v>16</v>
      </c>
      <c r="F1724" t="str">
        <f>CONCATENATE(Table2[[#This Row],[Measure &amp; Variant]],Table2[[#This Row],[Rated Power/Unit]])</f>
        <v>DownlightDown1916</v>
      </c>
      <c r="G1724">
        <f>Table2[[#This Row],[Rated Power/Unit]]</f>
        <v>16</v>
      </c>
    </row>
    <row r="1725" spans="2:7">
      <c r="B1725" s="325" t="s">
        <v>254</v>
      </c>
      <c r="C1725" s="325" t="s">
        <v>350</v>
      </c>
      <c r="D1725" s="325" t="str">
        <f>CONCATENATE(Table2[[#This Row],[Measure]],Table2[[#This Row],[Variant]])</f>
        <v>DownlightDown19</v>
      </c>
      <c r="E1725">
        <v>17</v>
      </c>
      <c r="F1725" t="str">
        <f>CONCATENATE(Table2[[#This Row],[Measure &amp; Variant]],Table2[[#This Row],[Rated Power/Unit]])</f>
        <v>DownlightDown1917</v>
      </c>
      <c r="G1725">
        <f>Table2[[#This Row],[Rated Power/Unit]]</f>
        <v>17</v>
      </c>
    </row>
    <row r="1726" spans="2:7">
      <c r="B1726" s="325" t="s">
        <v>254</v>
      </c>
      <c r="C1726" s="325" t="s">
        <v>350</v>
      </c>
      <c r="D1726" s="325" t="str">
        <f>CONCATENATE(Table2[[#This Row],[Measure]],Table2[[#This Row],[Variant]])</f>
        <v>DownlightDown19</v>
      </c>
      <c r="E1726">
        <v>18</v>
      </c>
      <c r="F1726" t="str">
        <f>CONCATENATE(Table2[[#This Row],[Measure &amp; Variant]],Table2[[#This Row],[Rated Power/Unit]])</f>
        <v>DownlightDown1918</v>
      </c>
      <c r="G1726">
        <f>Table2[[#This Row],[Rated Power/Unit]]</f>
        <v>18</v>
      </c>
    </row>
    <row r="1727" spans="2:7">
      <c r="B1727" s="325" t="s">
        <v>254</v>
      </c>
      <c r="C1727" s="325" t="s">
        <v>350</v>
      </c>
      <c r="D1727" s="325" t="str">
        <f>CONCATENATE(Table2[[#This Row],[Measure]],Table2[[#This Row],[Variant]])</f>
        <v>DownlightDown19</v>
      </c>
      <c r="E1727">
        <v>19</v>
      </c>
      <c r="F1727" t="str">
        <f>CONCATENATE(Table2[[#This Row],[Measure &amp; Variant]],Table2[[#This Row],[Rated Power/Unit]])</f>
        <v>DownlightDown1919</v>
      </c>
      <c r="G1727">
        <f>Table2[[#This Row],[Rated Power/Unit]]</f>
        <v>19</v>
      </c>
    </row>
    <row r="1728" spans="2:7">
      <c r="B1728" s="325" t="s">
        <v>254</v>
      </c>
      <c r="C1728" s="325" t="s">
        <v>353</v>
      </c>
      <c r="D1728" s="325" t="str">
        <f>CONCATENATE(Table2[[#This Row],[Measure]],Table2[[#This Row],[Variant]])</f>
        <v>DownlightDown20</v>
      </c>
      <c r="E1728">
        <v>20</v>
      </c>
      <c r="F1728" t="str">
        <f>CONCATENATE(Table2[[#This Row],[Measure &amp; Variant]],Table2[[#This Row],[Rated Power/Unit]])</f>
        <v>DownlightDown2020</v>
      </c>
      <c r="G1728">
        <f>Table2[[#This Row],[Rated Power/Unit]]</f>
        <v>20</v>
      </c>
    </row>
    <row r="1729" spans="2:7">
      <c r="B1729" s="325" t="s">
        <v>254</v>
      </c>
      <c r="C1729" s="325" t="s">
        <v>353</v>
      </c>
      <c r="D1729" s="325" t="str">
        <f>CONCATENATE(Table2[[#This Row],[Measure]],Table2[[#This Row],[Variant]])</f>
        <v>DownlightDown20</v>
      </c>
      <c r="E1729">
        <v>21</v>
      </c>
      <c r="F1729" t="str">
        <f>CONCATENATE(Table2[[#This Row],[Measure &amp; Variant]],Table2[[#This Row],[Rated Power/Unit]])</f>
        <v>DownlightDown2021</v>
      </c>
      <c r="G1729">
        <f>Table2[[#This Row],[Rated Power/Unit]]</f>
        <v>21</v>
      </c>
    </row>
    <row r="1730" spans="2:7">
      <c r="B1730" s="325" t="s">
        <v>254</v>
      </c>
      <c r="C1730" s="325" t="s">
        <v>353</v>
      </c>
      <c r="D1730" s="325" t="str">
        <f>CONCATENATE(Table2[[#This Row],[Measure]],Table2[[#This Row],[Variant]])</f>
        <v>DownlightDown20</v>
      </c>
      <c r="E1730">
        <v>22</v>
      </c>
      <c r="F1730" t="str">
        <f>CONCATENATE(Table2[[#This Row],[Measure &amp; Variant]],Table2[[#This Row],[Rated Power/Unit]])</f>
        <v>DownlightDown2022</v>
      </c>
      <c r="G1730">
        <f>Table2[[#This Row],[Rated Power/Unit]]</f>
        <v>22</v>
      </c>
    </row>
    <row r="1731" spans="2:7">
      <c r="B1731" s="325" t="s">
        <v>254</v>
      </c>
      <c r="C1731" s="325" t="s">
        <v>353</v>
      </c>
      <c r="D1731" s="325" t="str">
        <f>CONCATENATE(Table2[[#This Row],[Measure]],Table2[[#This Row],[Variant]])</f>
        <v>DownlightDown20</v>
      </c>
      <c r="E1731">
        <v>23</v>
      </c>
      <c r="F1731" t="str">
        <f>CONCATENATE(Table2[[#This Row],[Measure &amp; Variant]],Table2[[#This Row],[Rated Power/Unit]])</f>
        <v>DownlightDown2023</v>
      </c>
      <c r="G1731">
        <f>Table2[[#This Row],[Rated Power/Unit]]</f>
        <v>23</v>
      </c>
    </row>
    <row r="1732" spans="2:7">
      <c r="B1732" s="325" t="s">
        <v>254</v>
      </c>
      <c r="C1732" s="325" t="s">
        <v>353</v>
      </c>
      <c r="D1732" s="325" t="str">
        <f>CONCATENATE(Table2[[#This Row],[Measure]],Table2[[#This Row],[Variant]])</f>
        <v>DownlightDown20</v>
      </c>
      <c r="E1732">
        <v>24</v>
      </c>
      <c r="F1732" t="str">
        <f>CONCATENATE(Table2[[#This Row],[Measure &amp; Variant]],Table2[[#This Row],[Rated Power/Unit]])</f>
        <v>DownlightDown2024</v>
      </c>
      <c r="G1732">
        <f>Table2[[#This Row],[Rated Power/Unit]]</f>
        <v>24</v>
      </c>
    </row>
    <row r="1733" spans="2:7">
      <c r="B1733" s="325" t="s">
        <v>254</v>
      </c>
      <c r="C1733" s="325" t="s">
        <v>353</v>
      </c>
      <c r="D1733" s="325" t="str">
        <f>CONCATENATE(Table2[[#This Row],[Measure]],Table2[[#This Row],[Variant]])</f>
        <v>DownlightDown20</v>
      </c>
      <c r="E1733">
        <v>25</v>
      </c>
      <c r="F1733" t="str">
        <f>CONCATENATE(Table2[[#This Row],[Measure &amp; Variant]],Table2[[#This Row],[Rated Power/Unit]])</f>
        <v>DownlightDown2025</v>
      </c>
      <c r="G1733">
        <f>Table2[[#This Row],[Rated Power/Unit]]</f>
        <v>25</v>
      </c>
    </row>
    <row r="1734" spans="2:7">
      <c r="B1734" s="325" t="s">
        <v>254</v>
      </c>
      <c r="C1734" s="325" t="s">
        <v>353</v>
      </c>
      <c r="D1734" s="325" t="str">
        <f>CONCATENATE(Table2[[#This Row],[Measure]],Table2[[#This Row],[Variant]])</f>
        <v>DownlightDown20</v>
      </c>
      <c r="E1734">
        <v>26</v>
      </c>
      <c r="F1734" t="str">
        <f>CONCATENATE(Table2[[#This Row],[Measure &amp; Variant]],Table2[[#This Row],[Rated Power/Unit]])</f>
        <v>DownlightDown2026</v>
      </c>
      <c r="G1734">
        <f>Table2[[#This Row],[Rated Power/Unit]]</f>
        <v>26</v>
      </c>
    </row>
    <row r="1735" spans="2:7">
      <c r="B1735" s="325" t="s">
        <v>254</v>
      </c>
      <c r="C1735" s="325" t="s">
        <v>353</v>
      </c>
      <c r="D1735" s="325" t="str">
        <f>CONCATENATE(Table2[[#This Row],[Measure]],Table2[[#This Row],[Variant]])</f>
        <v>DownlightDown20</v>
      </c>
      <c r="E1735">
        <v>27</v>
      </c>
      <c r="F1735" t="str">
        <f>CONCATENATE(Table2[[#This Row],[Measure &amp; Variant]],Table2[[#This Row],[Rated Power/Unit]])</f>
        <v>DownlightDown2027</v>
      </c>
      <c r="G1735">
        <f>Table2[[#This Row],[Rated Power/Unit]]</f>
        <v>27</v>
      </c>
    </row>
    <row r="1736" spans="2:7">
      <c r="B1736" s="325" t="s">
        <v>254</v>
      </c>
      <c r="C1736" s="325" t="s">
        <v>353</v>
      </c>
      <c r="D1736" s="325" t="str">
        <f>CONCATENATE(Table2[[#This Row],[Measure]],Table2[[#This Row],[Variant]])</f>
        <v>DownlightDown20</v>
      </c>
      <c r="E1736">
        <v>28</v>
      </c>
      <c r="F1736" t="str">
        <f>CONCATENATE(Table2[[#This Row],[Measure &amp; Variant]],Table2[[#This Row],[Rated Power/Unit]])</f>
        <v>DownlightDown2028</v>
      </c>
      <c r="G1736">
        <f>Table2[[#This Row],[Rated Power/Unit]]</f>
        <v>28</v>
      </c>
    </row>
    <row r="1737" spans="2:7">
      <c r="B1737" s="325" t="s">
        <v>254</v>
      </c>
      <c r="C1737" s="325" t="s">
        <v>353</v>
      </c>
      <c r="D1737" s="325" t="str">
        <f>CONCATENATE(Table2[[#This Row],[Measure]],Table2[[#This Row],[Variant]])</f>
        <v>DownlightDown20</v>
      </c>
      <c r="E1737">
        <v>29</v>
      </c>
      <c r="F1737" t="str">
        <f>CONCATENATE(Table2[[#This Row],[Measure &amp; Variant]],Table2[[#This Row],[Rated Power/Unit]])</f>
        <v>DownlightDown2029</v>
      </c>
      <c r="G1737">
        <f>Table2[[#This Row],[Rated Power/Unit]]</f>
        <v>29</v>
      </c>
    </row>
    <row r="1738" spans="2:7">
      <c r="B1738" s="325" t="s">
        <v>254</v>
      </c>
      <c r="C1738" s="325" t="s">
        <v>353</v>
      </c>
      <c r="D1738" s="325" t="str">
        <f>CONCATENATE(Table2[[#This Row],[Measure]],Table2[[#This Row],[Variant]])</f>
        <v>DownlightDown20</v>
      </c>
      <c r="E1738">
        <v>30</v>
      </c>
      <c r="F1738" t="str">
        <f>CONCATENATE(Table2[[#This Row],[Measure &amp; Variant]],Table2[[#This Row],[Rated Power/Unit]])</f>
        <v>DownlightDown2030</v>
      </c>
      <c r="G1738">
        <f>Table2[[#This Row],[Rated Power/Unit]]</f>
        <v>30</v>
      </c>
    </row>
    <row r="1739" spans="2:7">
      <c r="B1739" s="325" t="s">
        <v>254</v>
      </c>
      <c r="C1739" s="325" t="s">
        <v>353</v>
      </c>
      <c r="D1739" s="325" t="str">
        <f>CONCATENATE(Table2[[#This Row],[Measure]],Table2[[#This Row],[Variant]])</f>
        <v>DownlightDown20</v>
      </c>
      <c r="E1739">
        <v>31</v>
      </c>
      <c r="F1739" t="str">
        <f>CONCATENATE(Table2[[#This Row],[Measure &amp; Variant]],Table2[[#This Row],[Rated Power/Unit]])</f>
        <v>DownlightDown2031</v>
      </c>
      <c r="G1739">
        <f>Table2[[#This Row],[Rated Power/Unit]]</f>
        <v>31</v>
      </c>
    </row>
    <row r="1740" spans="2:7">
      <c r="B1740" s="325" t="s">
        <v>254</v>
      </c>
      <c r="C1740" s="325" t="s">
        <v>353</v>
      </c>
      <c r="D1740" s="325" t="str">
        <f>CONCATENATE(Table2[[#This Row],[Measure]],Table2[[#This Row],[Variant]])</f>
        <v>DownlightDown20</v>
      </c>
      <c r="E1740">
        <v>32</v>
      </c>
      <c r="F1740" t="str">
        <f>CONCATENATE(Table2[[#This Row],[Measure &amp; Variant]],Table2[[#This Row],[Rated Power/Unit]])</f>
        <v>DownlightDown2032</v>
      </c>
      <c r="G1740">
        <f>Table2[[#This Row],[Rated Power/Unit]]</f>
        <v>32</v>
      </c>
    </row>
    <row r="1741" spans="2:7">
      <c r="B1741" s="325" t="s">
        <v>254</v>
      </c>
      <c r="C1741" s="325" t="s">
        <v>353</v>
      </c>
      <c r="D1741" s="325" t="str">
        <f>CONCATENATE(Table2[[#This Row],[Measure]],Table2[[#This Row],[Variant]])</f>
        <v>DownlightDown20</v>
      </c>
      <c r="E1741">
        <v>33</v>
      </c>
      <c r="F1741" t="str">
        <f>CONCATENATE(Table2[[#This Row],[Measure &amp; Variant]],Table2[[#This Row],[Rated Power/Unit]])</f>
        <v>DownlightDown2033</v>
      </c>
      <c r="G1741">
        <f>Table2[[#This Row],[Rated Power/Unit]]</f>
        <v>33</v>
      </c>
    </row>
    <row r="1742" spans="2:7">
      <c r="B1742" s="325" t="s">
        <v>254</v>
      </c>
      <c r="C1742" s="325" t="s">
        <v>353</v>
      </c>
      <c r="D1742" s="325" t="str">
        <f>CONCATENATE(Table2[[#This Row],[Measure]],Table2[[#This Row],[Variant]])</f>
        <v>DownlightDown20</v>
      </c>
      <c r="E1742">
        <v>34</v>
      </c>
      <c r="F1742" t="str">
        <f>CONCATENATE(Table2[[#This Row],[Measure &amp; Variant]],Table2[[#This Row],[Rated Power/Unit]])</f>
        <v>DownlightDown2034</v>
      </c>
      <c r="G1742">
        <f>Table2[[#This Row],[Rated Power/Unit]]</f>
        <v>34</v>
      </c>
    </row>
    <row r="1743" spans="2:7">
      <c r="B1743" s="325" t="s">
        <v>254</v>
      </c>
      <c r="C1743" s="325" t="s">
        <v>353</v>
      </c>
      <c r="D1743" s="325" t="str">
        <f>CONCATENATE(Table2[[#This Row],[Measure]],Table2[[#This Row],[Variant]])</f>
        <v>DownlightDown20</v>
      </c>
      <c r="E1743">
        <v>35</v>
      </c>
      <c r="F1743" t="str">
        <f>CONCATENATE(Table2[[#This Row],[Measure &amp; Variant]],Table2[[#This Row],[Rated Power/Unit]])</f>
        <v>DownlightDown2035</v>
      </c>
      <c r="G1743">
        <f>Table2[[#This Row],[Rated Power/Unit]]</f>
        <v>35</v>
      </c>
    </row>
    <row r="1744" spans="2:7">
      <c r="B1744" s="325" t="s">
        <v>254</v>
      </c>
      <c r="C1744" s="325" t="s">
        <v>353</v>
      </c>
      <c r="D1744" s="325" t="str">
        <f>CONCATENATE(Table2[[#This Row],[Measure]],Table2[[#This Row],[Variant]])</f>
        <v>DownlightDown20</v>
      </c>
      <c r="E1744">
        <v>36</v>
      </c>
      <c r="F1744" t="str">
        <f>CONCATENATE(Table2[[#This Row],[Measure &amp; Variant]],Table2[[#This Row],[Rated Power/Unit]])</f>
        <v>DownlightDown2036</v>
      </c>
      <c r="G1744">
        <f>Table2[[#This Row],[Rated Power/Unit]]</f>
        <v>36</v>
      </c>
    </row>
    <row r="1745" spans="2:7">
      <c r="B1745" s="325" t="s">
        <v>254</v>
      </c>
      <c r="C1745" s="325" t="s">
        <v>353</v>
      </c>
      <c r="D1745" s="325" t="str">
        <f>CONCATENATE(Table2[[#This Row],[Measure]],Table2[[#This Row],[Variant]])</f>
        <v>DownlightDown20</v>
      </c>
      <c r="E1745">
        <v>37</v>
      </c>
      <c r="F1745" t="str">
        <f>CONCATENATE(Table2[[#This Row],[Measure &amp; Variant]],Table2[[#This Row],[Rated Power/Unit]])</f>
        <v>DownlightDown2037</v>
      </c>
      <c r="G1745">
        <f>Table2[[#This Row],[Rated Power/Unit]]</f>
        <v>37</v>
      </c>
    </row>
    <row r="1746" spans="2:7">
      <c r="B1746" s="325" t="s">
        <v>254</v>
      </c>
      <c r="C1746" s="325" t="s">
        <v>353</v>
      </c>
      <c r="D1746" s="325" t="str">
        <f>CONCATENATE(Table2[[#This Row],[Measure]],Table2[[#This Row],[Variant]])</f>
        <v>DownlightDown20</v>
      </c>
      <c r="E1746">
        <v>38</v>
      </c>
      <c r="F1746" t="str">
        <f>CONCATENATE(Table2[[#This Row],[Measure &amp; Variant]],Table2[[#This Row],[Rated Power/Unit]])</f>
        <v>DownlightDown2038</v>
      </c>
      <c r="G1746">
        <f>Table2[[#This Row],[Rated Power/Unit]]</f>
        <v>38</v>
      </c>
    </row>
    <row r="1747" spans="2:7">
      <c r="B1747" s="325" t="s">
        <v>254</v>
      </c>
      <c r="C1747" s="325" t="s">
        <v>353</v>
      </c>
      <c r="D1747" s="325" t="str">
        <f>CONCATENATE(Table2[[#This Row],[Measure]],Table2[[#This Row],[Variant]])</f>
        <v>DownlightDown20</v>
      </c>
      <c r="E1747">
        <v>39</v>
      </c>
      <c r="F1747" t="str">
        <f>CONCATENATE(Table2[[#This Row],[Measure &amp; Variant]],Table2[[#This Row],[Rated Power/Unit]])</f>
        <v>DownlightDown2039</v>
      </c>
      <c r="G1747">
        <f>Table2[[#This Row],[Rated Power/Unit]]</f>
        <v>39</v>
      </c>
    </row>
    <row r="1748" spans="2:7">
      <c r="B1748" s="325" t="s">
        <v>254</v>
      </c>
      <c r="C1748" s="325" t="s">
        <v>353</v>
      </c>
      <c r="D1748" s="325" t="str">
        <f>CONCATENATE(Table2[[#This Row],[Measure]],Table2[[#This Row],[Variant]])</f>
        <v>DownlightDown20</v>
      </c>
      <c r="E1748">
        <v>40</v>
      </c>
      <c r="F1748" t="str">
        <f>CONCATENATE(Table2[[#This Row],[Measure &amp; Variant]],Table2[[#This Row],[Rated Power/Unit]])</f>
        <v>DownlightDown2040</v>
      </c>
      <c r="G1748">
        <f>Table2[[#This Row],[Rated Power/Unit]]</f>
        <v>40</v>
      </c>
    </row>
    <row r="1749" spans="2:7">
      <c r="B1749" s="325" t="s">
        <v>245</v>
      </c>
      <c r="C1749" s="325" t="s">
        <v>289</v>
      </c>
      <c r="D1749" s="325" t="str">
        <f>CONCATENATE(Table2[[#This Row],[Measure]],Table2[[#This Row],[Variant]])</f>
        <v>TrofferRetroT2x4</v>
      </c>
      <c r="E1749">
        <v>15</v>
      </c>
      <c r="F1749" t="str">
        <f>CONCATENATE(Table2[[#This Row],[Measure &amp; Variant]],Table2[[#This Row],[Rated Power/Unit]])</f>
        <v>TrofferRetroT2x415</v>
      </c>
      <c r="G1749">
        <f>Table2[[#This Row],[Rated Power/Unit]]</f>
        <v>15</v>
      </c>
    </row>
    <row r="1750" spans="2:7">
      <c r="B1750" s="325" t="s">
        <v>245</v>
      </c>
      <c r="C1750" s="325" t="s">
        <v>289</v>
      </c>
      <c r="D1750" s="325" t="str">
        <f>CONCATENATE(Table2[[#This Row],[Measure]],Table2[[#This Row],[Variant]])</f>
        <v>TrofferRetroT2x4</v>
      </c>
      <c r="E1750">
        <v>16</v>
      </c>
      <c r="F1750" t="str">
        <f>CONCATENATE(Table2[[#This Row],[Measure &amp; Variant]],Table2[[#This Row],[Rated Power/Unit]])</f>
        <v>TrofferRetroT2x416</v>
      </c>
      <c r="G1750">
        <f>Table2[[#This Row],[Rated Power/Unit]]</f>
        <v>16</v>
      </c>
    </row>
    <row r="1751" spans="2:7">
      <c r="B1751" s="325" t="s">
        <v>245</v>
      </c>
      <c r="C1751" s="325" t="s">
        <v>289</v>
      </c>
      <c r="D1751" s="325" t="str">
        <f>CONCATENATE(Table2[[#This Row],[Measure]],Table2[[#This Row],[Variant]])</f>
        <v>TrofferRetroT2x4</v>
      </c>
      <c r="E1751">
        <v>17</v>
      </c>
      <c r="F1751" t="str">
        <f>CONCATENATE(Table2[[#This Row],[Measure &amp; Variant]],Table2[[#This Row],[Rated Power/Unit]])</f>
        <v>TrofferRetroT2x417</v>
      </c>
      <c r="G1751">
        <f>Table2[[#This Row],[Rated Power/Unit]]</f>
        <v>17</v>
      </c>
    </row>
    <row r="1752" spans="2:7">
      <c r="B1752" s="325" t="s">
        <v>245</v>
      </c>
      <c r="C1752" s="325" t="s">
        <v>289</v>
      </c>
      <c r="D1752" s="325" t="str">
        <f>CONCATENATE(Table2[[#This Row],[Measure]],Table2[[#This Row],[Variant]])</f>
        <v>TrofferRetroT2x4</v>
      </c>
      <c r="E1752">
        <v>18</v>
      </c>
      <c r="F1752" t="str">
        <f>CONCATENATE(Table2[[#This Row],[Measure &amp; Variant]],Table2[[#This Row],[Rated Power/Unit]])</f>
        <v>TrofferRetroT2x418</v>
      </c>
      <c r="G1752">
        <f>Table2[[#This Row],[Rated Power/Unit]]</f>
        <v>18</v>
      </c>
    </row>
    <row r="1753" spans="2:7">
      <c r="B1753" s="325" t="s">
        <v>245</v>
      </c>
      <c r="C1753" s="325" t="s">
        <v>289</v>
      </c>
      <c r="D1753" s="325" t="str">
        <f>CONCATENATE(Table2[[#This Row],[Measure]],Table2[[#This Row],[Variant]])</f>
        <v>TrofferRetroT2x4</v>
      </c>
      <c r="E1753">
        <v>19</v>
      </c>
      <c r="F1753" t="str">
        <f>CONCATENATE(Table2[[#This Row],[Measure &amp; Variant]],Table2[[#This Row],[Rated Power/Unit]])</f>
        <v>TrofferRetroT2x419</v>
      </c>
      <c r="G1753">
        <f>Table2[[#This Row],[Rated Power/Unit]]</f>
        <v>19</v>
      </c>
    </row>
    <row r="1754" spans="2:7">
      <c r="B1754" s="325" t="s">
        <v>245</v>
      </c>
      <c r="C1754" s="325" t="s">
        <v>289</v>
      </c>
      <c r="D1754" s="325" t="str">
        <f>CONCATENATE(Table2[[#This Row],[Measure]],Table2[[#This Row],[Variant]])</f>
        <v>TrofferRetroT2x4</v>
      </c>
      <c r="E1754">
        <v>20</v>
      </c>
      <c r="F1754" t="str">
        <f>CONCATENATE(Table2[[#This Row],[Measure &amp; Variant]],Table2[[#This Row],[Rated Power/Unit]])</f>
        <v>TrofferRetroT2x420</v>
      </c>
      <c r="G1754">
        <f>Table2[[#This Row],[Rated Power/Unit]]</f>
        <v>20</v>
      </c>
    </row>
    <row r="1755" spans="2:7">
      <c r="B1755" s="325" t="s">
        <v>245</v>
      </c>
      <c r="C1755" s="325" t="s">
        <v>289</v>
      </c>
      <c r="D1755" s="325" t="str">
        <f>CONCATENATE(Table2[[#This Row],[Measure]],Table2[[#This Row],[Variant]])</f>
        <v>TrofferRetroT2x4</v>
      </c>
      <c r="E1755">
        <v>21</v>
      </c>
      <c r="F1755" t="str">
        <f>CONCATENATE(Table2[[#This Row],[Measure &amp; Variant]],Table2[[#This Row],[Rated Power/Unit]])</f>
        <v>TrofferRetroT2x421</v>
      </c>
      <c r="G1755">
        <f>Table2[[#This Row],[Rated Power/Unit]]</f>
        <v>21</v>
      </c>
    </row>
    <row r="1756" spans="2:7">
      <c r="B1756" s="325" t="s">
        <v>245</v>
      </c>
      <c r="C1756" s="325" t="s">
        <v>289</v>
      </c>
      <c r="D1756" s="325" t="str">
        <f>CONCATENATE(Table2[[#This Row],[Measure]],Table2[[#This Row],[Variant]])</f>
        <v>TrofferRetroT2x4</v>
      </c>
      <c r="E1756">
        <v>22</v>
      </c>
      <c r="F1756" t="str">
        <f>CONCATENATE(Table2[[#This Row],[Measure &amp; Variant]],Table2[[#This Row],[Rated Power/Unit]])</f>
        <v>TrofferRetroT2x422</v>
      </c>
      <c r="G1756">
        <f>Table2[[#This Row],[Rated Power/Unit]]</f>
        <v>22</v>
      </c>
    </row>
    <row r="1757" spans="2:7">
      <c r="B1757" s="325" t="s">
        <v>245</v>
      </c>
      <c r="C1757" s="325" t="s">
        <v>289</v>
      </c>
      <c r="D1757" s="325" t="str">
        <f>CONCATENATE(Table2[[#This Row],[Measure]],Table2[[#This Row],[Variant]])</f>
        <v>TrofferRetroT2x4</v>
      </c>
      <c r="E1757">
        <v>23</v>
      </c>
      <c r="F1757" t="str">
        <f>CONCATENATE(Table2[[#This Row],[Measure &amp; Variant]],Table2[[#This Row],[Rated Power/Unit]])</f>
        <v>TrofferRetroT2x423</v>
      </c>
      <c r="G1757">
        <f>Table2[[#This Row],[Rated Power/Unit]]</f>
        <v>23</v>
      </c>
    </row>
    <row r="1758" spans="2:7">
      <c r="B1758" s="325" t="s">
        <v>245</v>
      </c>
      <c r="C1758" s="325" t="s">
        <v>289</v>
      </c>
      <c r="D1758" s="325" t="str">
        <f>CONCATENATE(Table2[[#This Row],[Measure]],Table2[[#This Row],[Variant]])</f>
        <v>TrofferRetroT2x4</v>
      </c>
      <c r="E1758">
        <v>24</v>
      </c>
      <c r="F1758" t="str">
        <f>CONCATENATE(Table2[[#This Row],[Measure &amp; Variant]],Table2[[#This Row],[Rated Power/Unit]])</f>
        <v>TrofferRetroT2x424</v>
      </c>
      <c r="G1758">
        <f>Table2[[#This Row],[Rated Power/Unit]]</f>
        <v>24</v>
      </c>
    </row>
    <row r="1759" spans="2:7">
      <c r="B1759" s="325" t="s">
        <v>245</v>
      </c>
      <c r="C1759" s="325" t="s">
        <v>289</v>
      </c>
      <c r="D1759" s="325" t="str">
        <f>CONCATENATE(Table2[[#This Row],[Measure]],Table2[[#This Row],[Variant]])</f>
        <v>TrofferRetroT2x4</v>
      </c>
      <c r="E1759">
        <v>25</v>
      </c>
      <c r="F1759" t="str">
        <f>CONCATENATE(Table2[[#This Row],[Measure &amp; Variant]],Table2[[#This Row],[Rated Power/Unit]])</f>
        <v>TrofferRetroT2x425</v>
      </c>
      <c r="G1759">
        <f>Table2[[#This Row],[Rated Power/Unit]]</f>
        <v>25</v>
      </c>
    </row>
    <row r="1760" spans="2:7">
      <c r="B1760" s="325" t="s">
        <v>245</v>
      </c>
      <c r="C1760" s="325" t="s">
        <v>289</v>
      </c>
      <c r="D1760" s="325" t="str">
        <f>CONCATENATE(Table2[[#This Row],[Measure]],Table2[[#This Row],[Variant]])</f>
        <v>TrofferRetroT2x4</v>
      </c>
      <c r="E1760">
        <v>26</v>
      </c>
      <c r="F1760" t="str">
        <f>CONCATENATE(Table2[[#This Row],[Measure &amp; Variant]],Table2[[#This Row],[Rated Power/Unit]])</f>
        <v>TrofferRetroT2x426</v>
      </c>
      <c r="G1760">
        <f>Table2[[#This Row],[Rated Power/Unit]]</f>
        <v>26</v>
      </c>
    </row>
    <row r="1761" spans="2:7">
      <c r="B1761" s="325" t="s">
        <v>245</v>
      </c>
      <c r="C1761" s="325" t="s">
        <v>289</v>
      </c>
      <c r="D1761" s="325" t="str">
        <f>CONCATENATE(Table2[[#This Row],[Measure]],Table2[[#This Row],[Variant]])</f>
        <v>TrofferRetroT2x4</v>
      </c>
      <c r="E1761">
        <v>27</v>
      </c>
      <c r="F1761" t="str">
        <f>CONCATENATE(Table2[[#This Row],[Measure &amp; Variant]],Table2[[#This Row],[Rated Power/Unit]])</f>
        <v>TrofferRetroT2x427</v>
      </c>
      <c r="G1761">
        <f>Table2[[#This Row],[Rated Power/Unit]]</f>
        <v>27</v>
      </c>
    </row>
    <row r="1762" spans="2:7">
      <c r="B1762" s="325" t="s">
        <v>245</v>
      </c>
      <c r="C1762" s="325" t="s">
        <v>289</v>
      </c>
      <c r="D1762" s="325" t="str">
        <f>CONCATENATE(Table2[[#This Row],[Measure]],Table2[[#This Row],[Variant]])</f>
        <v>TrofferRetroT2x4</v>
      </c>
      <c r="E1762">
        <v>28</v>
      </c>
      <c r="F1762" t="str">
        <f>CONCATENATE(Table2[[#This Row],[Measure &amp; Variant]],Table2[[#This Row],[Rated Power/Unit]])</f>
        <v>TrofferRetroT2x428</v>
      </c>
      <c r="G1762">
        <f>Table2[[#This Row],[Rated Power/Unit]]</f>
        <v>28</v>
      </c>
    </row>
    <row r="1763" spans="2:7">
      <c r="B1763" s="325" t="s">
        <v>245</v>
      </c>
      <c r="C1763" s="325" t="s">
        <v>289</v>
      </c>
      <c r="D1763" s="325" t="str">
        <f>CONCATENATE(Table2[[#This Row],[Measure]],Table2[[#This Row],[Variant]])</f>
        <v>TrofferRetroT2x4</v>
      </c>
      <c r="E1763">
        <v>29</v>
      </c>
      <c r="F1763" t="str">
        <f>CONCATENATE(Table2[[#This Row],[Measure &amp; Variant]],Table2[[#This Row],[Rated Power/Unit]])</f>
        <v>TrofferRetroT2x429</v>
      </c>
      <c r="G1763">
        <f>Table2[[#This Row],[Rated Power/Unit]]</f>
        <v>29</v>
      </c>
    </row>
    <row r="1764" spans="2:7">
      <c r="B1764" s="325" t="s">
        <v>245</v>
      </c>
      <c r="C1764" s="325" t="s">
        <v>289</v>
      </c>
      <c r="D1764" s="325" t="str">
        <f>CONCATENATE(Table2[[#This Row],[Measure]],Table2[[#This Row],[Variant]])</f>
        <v>TrofferRetroT2x4</v>
      </c>
      <c r="E1764">
        <v>30</v>
      </c>
      <c r="F1764" t="str">
        <f>CONCATENATE(Table2[[#This Row],[Measure &amp; Variant]],Table2[[#This Row],[Rated Power/Unit]])</f>
        <v>TrofferRetroT2x430</v>
      </c>
      <c r="G1764">
        <f>Table2[[#This Row],[Rated Power/Unit]]</f>
        <v>30</v>
      </c>
    </row>
    <row r="1765" spans="2:7">
      <c r="B1765" s="325" t="s">
        <v>245</v>
      </c>
      <c r="C1765" s="325" t="s">
        <v>289</v>
      </c>
      <c r="D1765" s="325" t="str">
        <f>CONCATENATE(Table2[[#This Row],[Measure]],Table2[[#This Row],[Variant]])</f>
        <v>TrofferRetroT2x4</v>
      </c>
      <c r="E1765">
        <v>31</v>
      </c>
      <c r="F1765" t="str">
        <f>CONCATENATE(Table2[[#This Row],[Measure &amp; Variant]],Table2[[#This Row],[Rated Power/Unit]])</f>
        <v>TrofferRetroT2x431</v>
      </c>
      <c r="G1765">
        <f>Table2[[#This Row],[Rated Power/Unit]]</f>
        <v>31</v>
      </c>
    </row>
    <row r="1766" spans="2:7">
      <c r="B1766" s="325" t="s">
        <v>245</v>
      </c>
      <c r="C1766" s="325" t="s">
        <v>289</v>
      </c>
      <c r="D1766" s="325" t="str">
        <f>CONCATENATE(Table2[[#This Row],[Measure]],Table2[[#This Row],[Variant]])</f>
        <v>TrofferRetroT2x4</v>
      </c>
      <c r="E1766">
        <v>32</v>
      </c>
      <c r="F1766" t="str">
        <f>CONCATENATE(Table2[[#This Row],[Measure &amp; Variant]],Table2[[#This Row],[Rated Power/Unit]])</f>
        <v>TrofferRetroT2x432</v>
      </c>
      <c r="G1766">
        <f>Table2[[#This Row],[Rated Power/Unit]]</f>
        <v>32</v>
      </c>
    </row>
    <row r="1767" spans="2:7">
      <c r="B1767" s="325" t="s">
        <v>245</v>
      </c>
      <c r="C1767" s="325" t="s">
        <v>289</v>
      </c>
      <c r="D1767" s="325" t="str">
        <f>CONCATENATE(Table2[[#This Row],[Measure]],Table2[[#This Row],[Variant]])</f>
        <v>TrofferRetroT2x4</v>
      </c>
      <c r="E1767">
        <v>33</v>
      </c>
      <c r="F1767" t="str">
        <f>CONCATENATE(Table2[[#This Row],[Measure &amp; Variant]],Table2[[#This Row],[Rated Power/Unit]])</f>
        <v>TrofferRetroT2x433</v>
      </c>
      <c r="G1767">
        <f>Table2[[#This Row],[Rated Power/Unit]]</f>
        <v>33</v>
      </c>
    </row>
    <row r="1768" spans="2:7">
      <c r="B1768" s="325" t="s">
        <v>245</v>
      </c>
      <c r="C1768" s="325" t="s">
        <v>289</v>
      </c>
      <c r="D1768" s="325" t="str">
        <f>CONCATENATE(Table2[[#This Row],[Measure]],Table2[[#This Row],[Variant]])</f>
        <v>TrofferRetroT2x4</v>
      </c>
      <c r="E1768">
        <v>34</v>
      </c>
      <c r="F1768" t="str">
        <f>CONCATENATE(Table2[[#This Row],[Measure &amp; Variant]],Table2[[#This Row],[Rated Power/Unit]])</f>
        <v>TrofferRetroT2x434</v>
      </c>
      <c r="G1768">
        <f>Table2[[#This Row],[Rated Power/Unit]]</f>
        <v>34</v>
      </c>
    </row>
    <row r="1769" spans="2:7">
      <c r="B1769" s="325" t="s">
        <v>245</v>
      </c>
      <c r="C1769" s="325" t="s">
        <v>289</v>
      </c>
      <c r="D1769" s="325" t="str">
        <f>CONCATENATE(Table2[[#This Row],[Measure]],Table2[[#This Row],[Variant]])</f>
        <v>TrofferRetroT2x4</v>
      </c>
      <c r="E1769">
        <v>35</v>
      </c>
      <c r="F1769" t="str">
        <f>CONCATENATE(Table2[[#This Row],[Measure &amp; Variant]],Table2[[#This Row],[Rated Power/Unit]])</f>
        <v>TrofferRetroT2x435</v>
      </c>
      <c r="G1769">
        <f>Table2[[#This Row],[Rated Power/Unit]]</f>
        <v>35</v>
      </c>
    </row>
    <row r="1770" spans="2:7">
      <c r="B1770" s="325" t="s">
        <v>245</v>
      </c>
      <c r="C1770" s="325" t="s">
        <v>289</v>
      </c>
      <c r="D1770" s="325" t="str">
        <f>CONCATENATE(Table2[[#This Row],[Measure]],Table2[[#This Row],[Variant]])</f>
        <v>TrofferRetroT2x4</v>
      </c>
      <c r="E1770">
        <v>36</v>
      </c>
      <c r="F1770" t="str">
        <f>CONCATENATE(Table2[[#This Row],[Measure &amp; Variant]],Table2[[#This Row],[Rated Power/Unit]])</f>
        <v>TrofferRetroT2x436</v>
      </c>
      <c r="G1770">
        <f>Table2[[#This Row],[Rated Power/Unit]]</f>
        <v>36</v>
      </c>
    </row>
    <row r="1771" spans="2:7">
      <c r="B1771" s="325" t="s">
        <v>245</v>
      </c>
      <c r="C1771" s="325" t="s">
        <v>289</v>
      </c>
      <c r="D1771" s="325" t="str">
        <f>CONCATENATE(Table2[[#This Row],[Measure]],Table2[[#This Row],[Variant]])</f>
        <v>TrofferRetroT2x4</v>
      </c>
      <c r="E1771">
        <v>37</v>
      </c>
      <c r="F1771" t="str">
        <f>CONCATENATE(Table2[[#This Row],[Measure &amp; Variant]],Table2[[#This Row],[Rated Power/Unit]])</f>
        <v>TrofferRetroT2x437</v>
      </c>
      <c r="G1771">
        <f>Table2[[#This Row],[Rated Power/Unit]]</f>
        <v>37</v>
      </c>
    </row>
    <row r="1772" spans="2:7">
      <c r="B1772" s="325" t="s">
        <v>245</v>
      </c>
      <c r="C1772" s="325" t="s">
        <v>289</v>
      </c>
      <c r="D1772" s="325" t="str">
        <f>CONCATENATE(Table2[[#This Row],[Measure]],Table2[[#This Row],[Variant]])</f>
        <v>TrofferRetroT2x4</v>
      </c>
      <c r="E1772">
        <v>38</v>
      </c>
      <c r="F1772" t="str">
        <f>CONCATENATE(Table2[[#This Row],[Measure &amp; Variant]],Table2[[#This Row],[Rated Power/Unit]])</f>
        <v>TrofferRetroT2x438</v>
      </c>
      <c r="G1772">
        <f>Table2[[#This Row],[Rated Power/Unit]]</f>
        <v>38</v>
      </c>
    </row>
    <row r="1773" spans="2:7">
      <c r="B1773" s="325" t="s">
        <v>245</v>
      </c>
      <c r="C1773" s="325" t="s">
        <v>289</v>
      </c>
      <c r="D1773" s="325" t="str">
        <f>CONCATENATE(Table2[[#This Row],[Measure]],Table2[[#This Row],[Variant]])</f>
        <v>TrofferRetroT2x4</v>
      </c>
      <c r="E1773">
        <v>39</v>
      </c>
      <c r="F1773" t="str">
        <f>CONCATENATE(Table2[[#This Row],[Measure &amp; Variant]],Table2[[#This Row],[Rated Power/Unit]])</f>
        <v>TrofferRetroT2x439</v>
      </c>
      <c r="G1773">
        <f>Table2[[#This Row],[Rated Power/Unit]]</f>
        <v>39</v>
      </c>
    </row>
    <row r="1774" spans="2:7">
      <c r="B1774" s="325" t="s">
        <v>245</v>
      </c>
      <c r="C1774" s="325" t="s">
        <v>289</v>
      </c>
      <c r="D1774" s="325" t="str">
        <f>CONCATENATE(Table2[[#This Row],[Measure]],Table2[[#This Row],[Variant]])</f>
        <v>TrofferRetroT2x4</v>
      </c>
      <c r="E1774">
        <v>40</v>
      </c>
      <c r="F1774" t="str">
        <f>CONCATENATE(Table2[[#This Row],[Measure &amp; Variant]],Table2[[#This Row],[Rated Power/Unit]])</f>
        <v>TrofferRetroT2x440</v>
      </c>
      <c r="G1774">
        <f>Table2[[#This Row],[Rated Power/Unit]]</f>
        <v>40</v>
      </c>
    </row>
    <row r="1775" spans="2:7">
      <c r="B1775" s="325" t="s">
        <v>245</v>
      </c>
      <c r="C1775" s="325" t="s">
        <v>289</v>
      </c>
      <c r="D1775" s="325" t="str">
        <f>CONCATENATE(Table2[[#This Row],[Measure]],Table2[[#This Row],[Variant]])</f>
        <v>TrofferRetroT2x4</v>
      </c>
      <c r="E1775">
        <v>41</v>
      </c>
      <c r="F1775" t="str">
        <f>CONCATENATE(Table2[[#This Row],[Measure &amp; Variant]],Table2[[#This Row],[Rated Power/Unit]])</f>
        <v>TrofferRetroT2x441</v>
      </c>
      <c r="G1775">
        <f>Table2[[#This Row],[Rated Power/Unit]]</f>
        <v>41</v>
      </c>
    </row>
    <row r="1776" spans="2:7">
      <c r="B1776" s="325" t="s">
        <v>245</v>
      </c>
      <c r="C1776" s="325" t="s">
        <v>289</v>
      </c>
      <c r="D1776" s="325" t="str">
        <f>CONCATENATE(Table2[[#This Row],[Measure]],Table2[[#This Row],[Variant]])</f>
        <v>TrofferRetroT2x4</v>
      </c>
      <c r="E1776">
        <v>42</v>
      </c>
      <c r="F1776" t="str">
        <f>CONCATENATE(Table2[[#This Row],[Measure &amp; Variant]],Table2[[#This Row],[Rated Power/Unit]])</f>
        <v>TrofferRetroT2x442</v>
      </c>
      <c r="G1776">
        <f>Table2[[#This Row],[Rated Power/Unit]]</f>
        <v>42</v>
      </c>
    </row>
    <row r="1777" spans="2:7">
      <c r="B1777" s="325" t="s">
        <v>245</v>
      </c>
      <c r="C1777" s="325" t="s">
        <v>289</v>
      </c>
      <c r="D1777" s="325" t="str">
        <f>CONCATENATE(Table2[[#This Row],[Measure]],Table2[[#This Row],[Variant]])</f>
        <v>TrofferRetroT2x4</v>
      </c>
      <c r="E1777">
        <v>43</v>
      </c>
      <c r="F1777" t="str">
        <f>CONCATENATE(Table2[[#This Row],[Measure &amp; Variant]],Table2[[#This Row],[Rated Power/Unit]])</f>
        <v>TrofferRetroT2x443</v>
      </c>
      <c r="G1777">
        <f>Table2[[#This Row],[Rated Power/Unit]]</f>
        <v>43</v>
      </c>
    </row>
    <row r="1778" spans="2:7">
      <c r="B1778" s="325" t="s">
        <v>245</v>
      </c>
      <c r="C1778" s="325" t="s">
        <v>289</v>
      </c>
      <c r="D1778" s="325" t="str">
        <f>CONCATENATE(Table2[[#This Row],[Measure]],Table2[[#This Row],[Variant]])</f>
        <v>TrofferRetroT2x4</v>
      </c>
      <c r="E1778">
        <v>44</v>
      </c>
      <c r="F1778" t="str">
        <f>CONCATENATE(Table2[[#This Row],[Measure &amp; Variant]],Table2[[#This Row],[Rated Power/Unit]])</f>
        <v>TrofferRetroT2x444</v>
      </c>
      <c r="G1778">
        <f>Table2[[#This Row],[Rated Power/Unit]]</f>
        <v>44</v>
      </c>
    </row>
    <row r="1779" spans="2:7">
      <c r="B1779" s="325" t="s">
        <v>245</v>
      </c>
      <c r="C1779" s="325" t="s">
        <v>289</v>
      </c>
      <c r="D1779" s="325" t="str">
        <f>CONCATENATE(Table2[[#This Row],[Measure]],Table2[[#This Row],[Variant]])</f>
        <v>TrofferRetroT2x4</v>
      </c>
      <c r="E1779">
        <v>45</v>
      </c>
      <c r="F1779" t="str">
        <f>CONCATENATE(Table2[[#This Row],[Measure &amp; Variant]],Table2[[#This Row],[Rated Power/Unit]])</f>
        <v>TrofferRetroT2x445</v>
      </c>
      <c r="G1779">
        <f>Table2[[#This Row],[Rated Power/Unit]]</f>
        <v>45</v>
      </c>
    </row>
    <row r="1780" spans="2:7">
      <c r="B1780" s="325" t="s">
        <v>245</v>
      </c>
      <c r="C1780" s="325" t="s">
        <v>289</v>
      </c>
      <c r="D1780" s="325" t="str">
        <f>CONCATENATE(Table2[[#This Row],[Measure]],Table2[[#This Row],[Variant]])</f>
        <v>TrofferRetroT2x4</v>
      </c>
      <c r="E1780">
        <v>46</v>
      </c>
      <c r="F1780" t="str">
        <f>CONCATENATE(Table2[[#This Row],[Measure &amp; Variant]],Table2[[#This Row],[Rated Power/Unit]])</f>
        <v>TrofferRetroT2x446</v>
      </c>
      <c r="G1780">
        <f>Table2[[#This Row],[Rated Power/Unit]]</f>
        <v>46</v>
      </c>
    </row>
    <row r="1781" spans="2:7">
      <c r="B1781" s="325" t="s">
        <v>245</v>
      </c>
      <c r="C1781" s="325" t="s">
        <v>289</v>
      </c>
      <c r="D1781" s="325" t="str">
        <f>CONCATENATE(Table2[[#This Row],[Measure]],Table2[[#This Row],[Variant]])</f>
        <v>TrofferRetroT2x4</v>
      </c>
      <c r="E1781">
        <v>47</v>
      </c>
      <c r="F1781" t="str">
        <f>CONCATENATE(Table2[[#This Row],[Measure &amp; Variant]],Table2[[#This Row],[Rated Power/Unit]])</f>
        <v>TrofferRetroT2x447</v>
      </c>
      <c r="G1781">
        <f>Table2[[#This Row],[Rated Power/Unit]]</f>
        <v>47</v>
      </c>
    </row>
    <row r="1782" spans="2:7">
      <c r="B1782" s="325" t="s">
        <v>245</v>
      </c>
      <c r="C1782" s="325" t="s">
        <v>289</v>
      </c>
      <c r="D1782" s="325" t="str">
        <f>CONCATENATE(Table2[[#This Row],[Measure]],Table2[[#This Row],[Variant]])</f>
        <v>TrofferRetroT2x4</v>
      </c>
      <c r="E1782">
        <v>48</v>
      </c>
      <c r="F1782" t="str">
        <f>CONCATENATE(Table2[[#This Row],[Measure &amp; Variant]],Table2[[#This Row],[Rated Power/Unit]])</f>
        <v>TrofferRetroT2x448</v>
      </c>
      <c r="G1782">
        <f>Table2[[#This Row],[Rated Power/Unit]]</f>
        <v>48</v>
      </c>
    </row>
    <row r="1783" spans="2:7">
      <c r="B1783" s="325" t="s">
        <v>245</v>
      </c>
      <c r="C1783" s="325" t="s">
        <v>289</v>
      </c>
      <c r="D1783" s="325" t="str">
        <f>CONCATENATE(Table2[[#This Row],[Measure]],Table2[[#This Row],[Variant]])</f>
        <v>TrofferRetroT2x4</v>
      </c>
      <c r="E1783">
        <v>49</v>
      </c>
      <c r="F1783" t="str">
        <f>CONCATENATE(Table2[[#This Row],[Measure &amp; Variant]],Table2[[#This Row],[Rated Power/Unit]])</f>
        <v>TrofferRetroT2x449</v>
      </c>
      <c r="G1783">
        <f>Table2[[#This Row],[Rated Power/Unit]]</f>
        <v>49</v>
      </c>
    </row>
    <row r="1784" spans="2:7">
      <c r="B1784" s="325" t="s">
        <v>245</v>
      </c>
      <c r="C1784" s="325" t="s">
        <v>289</v>
      </c>
      <c r="D1784" s="325" t="str">
        <f>CONCATENATE(Table2[[#This Row],[Measure]],Table2[[#This Row],[Variant]])</f>
        <v>TrofferRetroT2x4</v>
      </c>
      <c r="E1784">
        <v>50</v>
      </c>
      <c r="F1784" t="str">
        <f>CONCATENATE(Table2[[#This Row],[Measure &amp; Variant]],Table2[[#This Row],[Rated Power/Unit]])</f>
        <v>TrofferRetroT2x450</v>
      </c>
      <c r="G1784">
        <f>Table2[[#This Row],[Rated Power/Unit]]</f>
        <v>50</v>
      </c>
    </row>
    <row r="1785" spans="2:7">
      <c r="B1785" s="325" t="s">
        <v>245</v>
      </c>
      <c r="C1785" s="325" t="s">
        <v>289</v>
      </c>
      <c r="D1785" s="325" t="str">
        <f>CONCATENATE(Table2[[#This Row],[Measure]],Table2[[#This Row],[Variant]])</f>
        <v>TrofferRetroT2x4</v>
      </c>
      <c r="E1785">
        <v>51</v>
      </c>
      <c r="F1785" t="str">
        <f>CONCATENATE(Table2[[#This Row],[Measure &amp; Variant]],Table2[[#This Row],[Rated Power/Unit]])</f>
        <v>TrofferRetroT2x451</v>
      </c>
      <c r="G1785">
        <f>Table2[[#This Row],[Rated Power/Unit]]</f>
        <v>51</v>
      </c>
    </row>
    <row r="1786" spans="2:7">
      <c r="B1786" s="325" t="s">
        <v>245</v>
      </c>
      <c r="C1786" s="325" t="s">
        <v>289</v>
      </c>
      <c r="D1786" s="325" t="str">
        <f>CONCATENATE(Table2[[#This Row],[Measure]],Table2[[#This Row],[Variant]])</f>
        <v>TrofferRetroT2x4</v>
      </c>
      <c r="E1786">
        <v>52</v>
      </c>
      <c r="F1786" t="str">
        <f>CONCATENATE(Table2[[#This Row],[Measure &amp; Variant]],Table2[[#This Row],[Rated Power/Unit]])</f>
        <v>TrofferRetroT2x452</v>
      </c>
      <c r="G1786">
        <f>Table2[[#This Row],[Rated Power/Unit]]</f>
        <v>52</v>
      </c>
    </row>
    <row r="1787" spans="2:7">
      <c r="B1787" s="325" t="s">
        <v>245</v>
      </c>
      <c r="C1787" s="325" t="s">
        <v>289</v>
      </c>
      <c r="D1787" s="325" t="str">
        <f>CONCATENATE(Table2[[#This Row],[Measure]],Table2[[#This Row],[Variant]])</f>
        <v>TrofferRetroT2x4</v>
      </c>
      <c r="E1787">
        <v>53</v>
      </c>
      <c r="F1787" t="str">
        <f>CONCATENATE(Table2[[#This Row],[Measure &amp; Variant]],Table2[[#This Row],[Rated Power/Unit]])</f>
        <v>TrofferRetroT2x453</v>
      </c>
      <c r="G1787">
        <f>Table2[[#This Row],[Rated Power/Unit]]</f>
        <v>53</v>
      </c>
    </row>
    <row r="1788" spans="2:7">
      <c r="B1788" s="325" t="s">
        <v>245</v>
      </c>
      <c r="C1788" s="325" t="s">
        <v>289</v>
      </c>
      <c r="D1788" s="325" t="str">
        <f>CONCATENATE(Table2[[#This Row],[Measure]],Table2[[#This Row],[Variant]])</f>
        <v>TrofferRetroT2x4</v>
      </c>
      <c r="E1788">
        <v>54</v>
      </c>
      <c r="F1788" t="str">
        <f>CONCATENATE(Table2[[#This Row],[Measure &amp; Variant]],Table2[[#This Row],[Rated Power/Unit]])</f>
        <v>TrofferRetroT2x454</v>
      </c>
      <c r="G1788">
        <f>Table2[[#This Row],[Rated Power/Unit]]</f>
        <v>54</v>
      </c>
    </row>
    <row r="1789" spans="2:7">
      <c r="B1789" s="325" t="s">
        <v>245</v>
      </c>
      <c r="C1789" s="325" t="s">
        <v>289</v>
      </c>
      <c r="D1789" s="325" t="str">
        <f>CONCATENATE(Table2[[#This Row],[Measure]],Table2[[#This Row],[Variant]])</f>
        <v>TrofferRetroT2x4</v>
      </c>
      <c r="E1789">
        <v>55</v>
      </c>
      <c r="F1789" t="str">
        <f>CONCATENATE(Table2[[#This Row],[Measure &amp; Variant]],Table2[[#This Row],[Rated Power/Unit]])</f>
        <v>TrofferRetroT2x455</v>
      </c>
      <c r="G1789">
        <f>Table2[[#This Row],[Rated Power/Unit]]</f>
        <v>55</v>
      </c>
    </row>
    <row r="1790" spans="2:7">
      <c r="B1790" s="325" t="s">
        <v>245</v>
      </c>
      <c r="C1790" s="325" t="s">
        <v>289</v>
      </c>
      <c r="D1790" s="325" t="str">
        <f>CONCATENATE(Table2[[#This Row],[Measure]],Table2[[#This Row],[Variant]])</f>
        <v>TrofferRetroT2x4</v>
      </c>
      <c r="E1790">
        <v>56</v>
      </c>
      <c r="F1790" t="str">
        <f>CONCATENATE(Table2[[#This Row],[Measure &amp; Variant]],Table2[[#This Row],[Rated Power/Unit]])</f>
        <v>TrofferRetroT2x456</v>
      </c>
      <c r="G1790">
        <f>Table2[[#This Row],[Rated Power/Unit]]</f>
        <v>56</v>
      </c>
    </row>
    <row r="1791" spans="2:7">
      <c r="B1791" s="325" t="s">
        <v>245</v>
      </c>
      <c r="C1791" s="325" t="s">
        <v>289</v>
      </c>
      <c r="D1791" s="325" t="str">
        <f>CONCATENATE(Table2[[#This Row],[Measure]],Table2[[#This Row],[Variant]])</f>
        <v>TrofferRetroT2x4</v>
      </c>
      <c r="E1791">
        <v>57</v>
      </c>
      <c r="F1791" t="str">
        <f>CONCATENATE(Table2[[#This Row],[Measure &amp; Variant]],Table2[[#This Row],[Rated Power/Unit]])</f>
        <v>TrofferRetroT2x457</v>
      </c>
      <c r="G1791">
        <f>Table2[[#This Row],[Rated Power/Unit]]</f>
        <v>57</v>
      </c>
    </row>
    <row r="1792" spans="2:7">
      <c r="B1792" s="325" t="s">
        <v>245</v>
      </c>
      <c r="C1792" s="325" t="s">
        <v>289</v>
      </c>
      <c r="D1792" s="325" t="str">
        <f>CONCATENATE(Table2[[#This Row],[Measure]],Table2[[#This Row],[Variant]])</f>
        <v>TrofferRetroT2x4</v>
      </c>
      <c r="E1792">
        <v>58</v>
      </c>
      <c r="F1792" t="str">
        <f>CONCATENATE(Table2[[#This Row],[Measure &amp; Variant]],Table2[[#This Row],[Rated Power/Unit]])</f>
        <v>TrofferRetroT2x458</v>
      </c>
      <c r="G1792">
        <f>Table2[[#This Row],[Rated Power/Unit]]</f>
        <v>58</v>
      </c>
    </row>
    <row r="1793" spans="2:7">
      <c r="B1793" s="325" t="s">
        <v>245</v>
      </c>
      <c r="C1793" s="325" t="s">
        <v>289</v>
      </c>
      <c r="D1793" s="325" t="str">
        <f>CONCATENATE(Table2[[#This Row],[Measure]],Table2[[#This Row],[Variant]])</f>
        <v>TrofferRetroT2x4</v>
      </c>
      <c r="E1793">
        <v>59</v>
      </c>
      <c r="F1793" t="str">
        <f>CONCATENATE(Table2[[#This Row],[Measure &amp; Variant]],Table2[[#This Row],[Rated Power/Unit]])</f>
        <v>TrofferRetroT2x459</v>
      </c>
      <c r="G1793">
        <f>Table2[[#This Row],[Rated Power/Unit]]</f>
        <v>59</v>
      </c>
    </row>
    <row r="1794" spans="2:7">
      <c r="B1794" s="325" t="s">
        <v>245</v>
      </c>
      <c r="C1794" s="325" t="s">
        <v>289</v>
      </c>
      <c r="D1794" s="325" t="str">
        <f>CONCATENATE(Table2[[#This Row],[Measure]],Table2[[#This Row],[Variant]])</f>
        <v>TrofferRetroT2x4</v>
      </c>
      <c r="E1794">
        <v>60</v>
      </c>
      <c r="F1794" t="str">
        <f>CONCATENATE(Table2[[#This Row],[Measure &amp; Variant]],Table2[[#This Row],[Rated Power/Unit]])</f>
        <v>TrofferRetroT2x460</v>
      </c>
      <c r="G1794">
        <f>Table2[[#This Row],[Rated Power/Unit]]</f>
        <v>60</v>
      </c>
    </row>
    <row r="1795" spans="2:7">
      <c r="B1795" s="325" t="s">
        <v>245</v>
      </c>
      <c r="C1795" s="325" t="s">
        <v>289</v>
      </c>
      <c r="D1795" s="325" t="str">
        <f>CONCATENATE(Table2[[#This Row],[Measure]],Table2[[#This Row],[Variant]])</f>
        <v>TrofferRetroT2x4</v>
      </c>
      <c r="E1795">
        <v>61</v>
      </c>
      <c r="F1795" t="str">
        <f>CONCATENATE(Table2[[#This Row],[Measure &amp; Variant]],Table2[[#This Row],[Rated Power/Unit]])</f>
        <v>TrofferRetroT2x461</v>
      </c>
      <c r="G1795">
        <f>Table2[[#This Row],[Rated Power/Unit]]</f>
        <v>61</v>
      </c>
    </row>
    <row r="1796" spans="2:7">
      <c r="B1796" s="325" t="s">
        <v>245</v>
      </c>
      <c r="C1796" s="325" t="s">
        <v>289</v>
      </c>
      <c r="D1796" s="325" t="str">
        <f>CONCATENATE(Table2[[#This Row],[Measure]],Table2[[#This Row],[Variant]])</f>
        <v>TrofferRetroT2x4</v>
      </c>
      <c r="E1796">
        <v>62</v>
      </c>
      <c r="F1796" t="str">
        <f>CONCATENATE(Table2[[#This Row],[Measure &amp; Variant]],Table2[[#This Row],[Rated Power/Unit]])</f>
        <v>TrofferRetroT2x462</v>
      </c>
      <c r="G1796">
        <f>Table2[[#This Row],[Rated Power/Unit]]</f>
        <v>62</v>
      </c>
    </row>
    <row r="1797" spans="2:7">
      <c r="B1797" s="325" t="s">
        <v>245</v>
      </c>
      <c r="C1797" s="325" t="s">
        <v>289</v>
      </c>
      <c r="D1797" s="325" t="str">
        <f>CONCATENATE(Table2[[#This Row],[Measure]],Table2[[#This Row],[Variant]])</f>
        <v>TrofferRetroT2x4</v>
      </c>
      <c r="E1797">
        <v>63</v>
      </c>
      <c r="F1797" t="str">
        <f>CONCATENATE(Table2[[#This Row],[Measure &amp; Variant]],Table2[[#This Row],[Rated Power/Unit]])</f>
        <v>TrofferRetroT2x463</v>
      </c>
      <c r="G1797">
        <f>Table2[[#This Row],[Rated Power/Unit]]</f>
        <v>63</v>
      </c>
    </row>
    <row r="1798" spans="2:7">
      <c r="B1798" s="325" t="s">
        <v>245</v>
      </c>
      <c r="C1798" s="325" t="s">
        <v>289</v>
      </c>
      <c r="D1798" s="325" t="str">
        <f>CONCATENATE(Table2[[#This Row],[Measure]],Table2[[#This Row],[Variant]])</f>
        <v>TrofferRetroT2x4</v>
      </c>
      <c r="E1798">
        <v>64</v>
      </c>
      <c r="F1798" t="str">
        <f>CONCATENATE(Table2[[#This Row],[Measure &amp; Variant]],Table2[[#This Row],[Rated Power/Unit]])</f>
        <v>TrofferRetroT2x464</v>
      </c>
      <c r="G1798">
        <f>Table2[[#This Row],[Rated Power/Unit]]</f>
        <v>64</v>
      </c>
    </row>
    <row r="1799" spans="2:7">
      <c r="B1799" s="325" t="s">
        <v>245</v>
      </c>
      <c r="C1799" s="325" t="s">
        <v>289</v>
      </c>
      <c r="D1799" s="325" t="str">
        <f>CONCATENATE(Table2[[#This Row],[Measure]],Table2[[#This Row],[Variant]])</f>
        <v>TrofferRetroT2x4</v>
      </c>
      <c r="E1799">
        <v>65</v>
      </c>
      <c r="F1799" t="str">
        <f>CONCATENATE(Table2[[#This Row],[Measure &amp; Variant]],Table2[[#This Row],[Rated Power/Unit]])</f>
        <v>TrofferRetroT2x465</v>
      </c>
      <c r="G1799">
        <f>Table2[[#This Row],[Rated Power/Unit]]</f>
        <v>65</v>
      </c>
    </row>
    <row r="1800" spans="2:7">
      <c r="B1800" s="325" t="s">
        <v>245</v>
      </c>
      <c r="C1800" s="325" t="s">
        <v>289</v>
      </c>
      <c r="D1800" s="325" t="str">
        <f>CONCATENATE(Table2[[#This Row],[Measure]],Table2[[#This Row],[Variant]])</f>
        <v>TrofferRetroT2x4</v>
      </c>
      <c r="E1800">
        <v>66</v>
      </c>
      <c r="F1800" t="str">
        <f>CONCATENATE(Table2[[#This Row],[Measure &amp; Variant]],Table2[[#This Row],[Rated Power/Unit]])</f>
        <v>TrofferRetroT2x466</v>
      </c>
      <c r="G1800">
        <f>Table2[[#This Row],[Rated Power/Unit]]</f>
        <v>66</v>
      </c>
    </row>
    <row r="1801" spans="2:7">
      <c r="B1801" s="325" t="s">
        <v>245</v>
      </c>
      <c r="C1801" s="325" t="s">
        <v>289</v>
      </c>
      <c r="D1801" s="325" t="str">
        <f>CONCATENATE(Table2[[#This Row],[Measure]],Table2[[#This Row],[Variant]])</f>
        <v>TrofferRetroT2x4</v>
      </c>
      <c r="E1801">
        <v>67</v>
      </c>
      <c r="F1801" t="str">
        <f>CONCATENATE(Table2[[#This Row],[Measure &amp; Variant]],Table2[[#This Row],[Rated Power/Unit]])</f>
        <v>TrofferRetroT2x467</v>
      </c>
      <c r="G1801">
        <f>Table2[[#This Row],[Rated Power/Unit]]</f>
        <v>67</v>
      </c>
    </row>
    <row r="1802" spans="2:7">
      <c r="B1802" s="325" t="s">
        <v>245</v>
      </c>
      <c r="C1802" s="325" t="s">
        <v>289</v>
      </c>
      <c r="D1802" s="325" t="str">
        <f>CONCATENATE(Table2[[#This Row],[Measure]],Table2[[#This Row],[Variant]])</f>
        <v>TrofferRetroT2x4</v>
      </c>
      <c r="E1802">
        <v>68</v>
      </c>
      <c r="F1802" t="str">
        <f>CONCATENATE(Table2[[#This Row],[Measure &amp; Variant]],Table2[[#This Row],[Rated Power/Unit]])</f>
        <v>TrofferRetroT2x468</v>
      </c>
      <c r="G1802">
        <f>Table2[[#This Row],[Rated Power/Unit]]</f>
        <v>68</v>
      </c>
    </row>
    <row r="1803" spans="2:7">
      <c r="B1803" s="325" t="s">
        <v>245</v>
      </c>
      <c r="C1803" s="325" t="s">
        <v>289</v>
      </c>
      <c r="D1803" s="325" t="str">
        <f>CONCATENATE(Table2[[#This Row],[Measure]],Table2[[#This Row],[Variant]])</f>
        <v>TrofferRetroT2x4</v>
      </c>
      <c r="E1803">
        <v>69</v>
      </c>
      <c r="F1803" t="str">
        <f>CONCATENATE(Table2[[#This Row],[Measure &amp; Variant]],Table2[[#This Row],[Rated Power/Unit]])</f>
        <v>TrofferRetroT2x469</v>
      </c>
      <c r="G1803">
        <f>Table2[[#This Row],[Rated Power/Unit]]</f>
        <v>69</v>
      </c>
    </row>
    <row r="1804" spans="2:7">
      <c r="B1804" s="325" t="s">
        <v>245</v>
      </c>
      <c r="C1804" s="325" t="s">
        <v>289</v>
      </c>
      <c r="D1804" s="325" t="str">
        <f>CONCATENATE(Table2[[#This Row],[Measure]],Table2[[#This Row],[Variant]])</f>
        <v>TrofferRetroT2x4</v>
      </c>
      <c r="E1804">
        <v>70</v>
      </c>
      <c r="F1804" t="str">
        <f>CONCATENATE(Table2[[#This Row],[Measure &amp; Variant]],Table2[[#This Row],[Rated Power/Unit]])</f>
        <v>TrofferRetroT2x470</v>
      </c>
      <c r="G1804">
        <f>Table2[[#This Row],[Rated Power/Unit]]</f>
        <v>70</v>
      </c>
    </row>
    <row r="1805" spans="2:7">
      <c r="B1805" s="325" t="s">
        <v>245</v>
      </c>
      <c r="C1805" s="325" t="s">
        <v>289</v>
      </c>
      <c r="D1805" s="325" t="str">
        <f>CONCATENATE(Table2[[#This Row],[Measure]],Table2[[#This Row],[Variant]])</f>
        <v>TrofferRetroT2x4</v>
      </c>
      <c r="E1805">
        <v>71</v>
      </c>
      <c r="F1805" t="str">
        <f>CONCATENATE(Table2[[#This Row],[Measure &amp; Variant]],Table2[[#This Row],[Rated Power/Unit]])</f>
        <v>TrofferRetroT2x471</v>
      </c>
      <c r="G1805">
        <f>Table2[[#This Row],[Rated Power/Unit]]</f>
        <v>71</v>
      </c>
    </row>
    <row r="1806" spans="2:7">
      <c r="B1806" s="325" t="s">
        <v>245</v>
      </c>
      <c r="C1806" s="325" t="s">
        <v>289</v>
      </c>
      <c r="D1806" s="325" t="str">
        <f>CONCATENATE(Table2[[#This Row],[Measure]],Table2[[#This Row],[Variant]])</f>
        <v>TrofferRetroT2x4</v>
      </c>
      <c r="E1806">
        <v>72</v>
      </c>
      <c r="F1806" t="str">
        <f>CONCATENATE(Table2[[#This Row],[Measure &amp; Variant]],Table2[[#This Row],[Rated Power/Unit]])</f>
        <v>TrofferRetroT2x472</v>
      </c>
      <c r="G1806">
        <f>Table2[[#This Row],[Rated Power/Unit]]</f>
        <v>72</v>
      </c>
    </row>
    <row r="1807" spans="2:7">
      <c r="B1807" s="325" t="s">
        <v>245</v>
      </c>
      <c r="C1807" s="325" t="s">
        <v>289</v>
      </c>
      <c r="D1807" s="325" t="str">
        <f>CONCATENATE(Table2[[#This Row],[Measure]],Table2[[#This Row],[Variant]])</f>
        <v>TrofferRetroT2x4</v>
      </c>
      <c r="E1807">
        <v>73</v>
      </c>
      <c r="F1807" t="str">
        <f>CONCATENATE(Table2[[#This Row],[Measure &amp; Variant]],Table2[[#This Row],[Rated Power/Unit]])</f>
        <v>TrofferRetroT2x473</v>
      </c>
      <c r="G1807">
        <f>Table2[[#This Row],[Rated Power/Unit]]</f>
        <v>73</v>
      </c>
    </row>
    <row r="1808" spans="2:7">
      <c r="B1808" s="325" t="s">
        <v>245</v>
      </c>
      <c r="C1808" s="325" t="s">
        <v>289</v>
      </c>
      <c r="D1808" s="325" t="str">
        <f>CONCATENATE(Table2[[#This Row],[Measure]],Table2[[#This Row],[Variant]])</f>
        <v>TrofferRetroT2x4</v>
      </c>
      <c r="E1808">
        <v>74</v>
      </c>
      <c r="F1808" t="str">
        <f>CONCATENATE(Table2[[#This Row],[Measure &amp; Variant]],Table2[[#This Row],[Rated Power/Unit]])</f>
        <v>TrofferRetroT2x474</v>
      </c>
      <c r="G1808">
        <f>Table2[[#This Row],[Rated Power/Unit]]</f>
        <v>74</v>
      </c>
    </row>
    <row r="1809" spans="2:7">
      <c r="B1809" s="325" t="s">
        <v>245</v>
      </c>
      <c r="C1809" s="325" t="s">
        <v>289</v>
      </c>
      <c r="D1809" s="325" t="str">
        <f>CONCATENATE(Table2[[#This Row],[Measure]],Table2[[#This Row],[Variant]])</f>
        <v>TrofferRetroT2x4</v>
      </c>
      <c r="E1809">
        <v>75</v>
      </c>
      <c r="F1809" t="str">
        <f>CONCATENATE(Table2[[#This Row],[Measure &amp; Variant]],Table2[[#This Row],[Rated Power/Unit]])</f>
        <v>TrofferRetroT2x475</v>
      </c>
      <c r="G1809">
        <f>Table2[[#This Row],[Rated Power/Unit]]</f>
        <v>75</v>
      </c>
    </row>
    <row r="1810" spans="2:7">
      <c r="B1810" s="325" t="s">
        <v>245</v>
      </c>
      <c r="C1810" s="325" t="s">
        <v>289</v>
      </c>
      <c r="D1810" s="325" t="str">
        <f>CONCATENATE(Table2[[#This Row],[Measure]],Table2[[#This Row],[Variant]])</f>
        <v>TrofferRetroT2x4</v>
      </c>
      <c r="E1810">
        <v>76</v>
      </c>
      <c r="F1810" t="str">
        <f>CONCATENATE(Table2[[#This Row],[Measure &amp; Variant]],Table2[[#This Row],[Rated Power/Unit]])</f>
        <v>TrofferRetroT2x476</v>
      </c>
      <c r="G1810">
        <f>Table2[[#This Row],[Rated Power/Unit]]</f>
        <v>76</v>
      </c>
    </row>
    <row r="1811" spans="2:7">
      <c r="B1811" s="325" t="s">
        <v>245</v>
      </c>
      <c r="C1811" s="325" t="s">
        <v>289</v>
      </c>
      <c r="D1811" s="325" t="str">
        <f>CONCATENATE(Table2[[#This Row],[Measure]],Table2[[#This Row],[Variant]])</f>
        <v>TrofferRetroT2x4</v>
      </c>
      <c r="E1811">
        <v>77</v>
      </c>
      <c r="F1811" t="str">
        <f>CONCATENATE(Table2[[#This Row],[Measure &amp; Variant]],Table2[[#This Row],[Rated Power/Unit]])</f>
        <v>TrofferRetroT2x477</v>
      </c>
      <c r="G1811">
        <f>Table2[[#This Row],[Rated Power/Unit]]</f>
        <v>77</v>
      </c>
    </row>
    <row r="1812" spans="2:7">
      <c r="B1812" s="325" t="s">
        <v>245</v>
      </c>
      <c r="C1812" s="325" t="s">
        <v>289</v>
      </c>
      <c r="D1812" s="325" t="str">
        <f>CONCATENATE(Table2[[#This Row],[Measure]],Table2[[#This Row],[Variant]])</f>
        <v>TrofferRetroT2x4</v>
      </c>
      <c r="E1812">
        <v>78</v>
      </c>
      <c r="F1812" t="str">
        <f>CONCATENATE(Table2[[#This Row],[Measure &amp; Variant]],Table2[[#This Row],[Rated Power/Unit]])</f>
        <v>TrofferRetroT2x478</v>
      </c>
      <c r="G1812">
        <f>Table2[[#This Row],[Rated Power/Unit]]</f>
        <v>78</v>
      </c>
    </row>
    <row r="1813" spans="2:7">
      <c r="B1813" s="325" t="s">
        <v>245</v>
      </c>
      <c r="C1813" s="325" t="s">
        <v>289</v>
      </c>
      <c r="D1813" s="325" t="str">
        <f>CONCATENATE(Table2[[#This Row],[Measure]],Table2[[#This Row],[Variant]])</f>
        <v>TrofferRetroT2x4</v>
      </c>
      <c r="E1813">
        <v>79</v>
      </c>
      <c r="F1813" t="str">
        <f>CONCATENATE(Table2[[#This Row],[Measure &amp; Variant]],Table2[[#This Row],[Rated Power/Unit]])</f>
        <v>TrofferRetroT2x479</v>
      </c>
      <c r="G1813">
        <f>Table2[[#This Row],[Rated Power/Unit]]</f>
        <v>79</v>
      </c>
    </row>
    <row r="1814" spans="2:7">
      <c r="B1814" s="325" t="s">
        <v>245</v>
      </c>
      <c r="C1814" s="325" t="s">
        <v>289</v>
      </c>
      <c r="D1814" s="325" t="str">
        <f>CONCATENATE(Table2[[#This Row],[Measure]],Table2[[#This Row],[Variant]])</f>
        <v>TrofferRetroT2x4</v>
      </c>
      <c r="E1814">
        <v>80</v>
      </c>
      <c r="F1814" t="str">
        <f>CONCATENATE(Table2[[#This Row],[Measure &amp; Variant]],Table2[[#This Row],[Rated Power/Unit]])</f>
        <v>TrofferRetroT2x480</v>
      </c>
      <c r="G1814">
        <f>Table2[[#This Row],[Rated Power/Unit]]</f>
        <v>80</v>
      </c>
    </row>
    <row r="1815" spans="2:7">
      <c r="B1815" s="325" t="s">
        <v>245</v>
      </c>
      <c r="C1815" s="325" t="s">
        <v>289</v>
      </c>
      <c r="D1815" s="325" t="str">
        <f>CONCATENATE(Table2[[#This Row],[Measure]],Table2[[#This Row],[Variant]])</f>
        <v>TrofferRetroT2x4</v>
      </c>
      <c r="E1815">
        <v>81</v>
      </c>
      <c r="F1815" t="str">
        <f>CONCATENATE(Table2[[#This Row],[Measure &amp; Variant]],Table2[[#This Row],[Rated Power/Unit]])</f>
        <v>TrofferRetroT2x481</v>
      </c>
      <c r="G1815">
        <f>Table2[[#This Row],[Rated Power/Unit]]</f>
        <v>81</v>
      </c>
    </row>
    <row r="1816" spans="2:7">
      <c r="B1816" s="325" t="s">
        <v>245</v>
      </c>
      <c r="C1816" s="325" t="s">
        <v>289</v>
      </c>
      <c r="D1816" s="325" t="str">
        <f>CONCATENATE(Table2[[#This Row],[Measure]],Table2[[#This Row],[Variant]])</f>
        <v>TrofferRetroT2x4</v>
      </c>
      <c r="E1816">
        <v>82</v>
      </c>
      <c r="F1816" t="str">
        <f>CONCATENATE(Table2[[#This Row],[Measure &amp; Variant]],Table2[[#This Row],[Rated Power/Unit]])</f>
        <v>TrofferRetroT2x482</v>
      </c>
      <c r="G1816">
        <f>Table2[[#This Row],[Rated Power/Unit]]</f>
        <v>82</v>
      </c>
    </row>
    <row r="1817" spans="2:7">
      <c r="B1817" s="325" t="s">
        <v>245</v>
      </c>
      <c r="C1817" s="325" t="s">
        <v>289</v>
      </c>
      <c r="D1817" s="325" t="str">
        <f>CONCATENATE(Table2[[#This Row],[Measure]],Table2[[#This Row],[Variant]])</f>
        <v>TrofferRetroT2x4</v>
      </c>
      <c r="E1817">
        <v>83</v>
      </c>
      <c r="F1817" t="str">
        <f>CONCATENATE(Table2[[#This Row],[Measure &amp; Variant]],Table2[[#This Row],[Rated Power/Unit]])</f>
        <v>TrofferRetroT2x483</v>
      </c>
      <c r="G1817">
        <f>Table2[[#This Row],[Rated Power/Unit]]</f>
        <v>83</v>
      </c>
    </row>
    <row r="1818" spans="2:7">
      <c r="B1818" s="325" t="s">
        <v>245</v>
      </c>
      <c r="C1818" s="325" t="s">
        <v>289</v>
      </c>
      <c r="D1818" s="325" t="str">
        <f>CONCATENATE(Table2[[#This Row],[Measure]],Table2[[#This Row],[Variant]])</f>
        <v>TrofferRetroT2x4</v>
      </c>
      <c r="E1818">
        <v>84</v>
      </c>
      <c r="F1818" t="str">
        <f>CONCATENATE(Table2[[#This Row],[Measure &amp; Variant]],Table2[[#This Row],[Rated Power/Unit]])</f>
        <v>TrofferRetroT2x484</v>
      </c>
      <c r="G1818">
        <f>Table2[[#This Row],[Rated Power/Unit]]</f>
        <v>84</v>
      </c>
    </row>
    <row r="1819" spans="2:7">
      <c r="B1819" s="325" t="s">
        <v>245</v>
      </c>
      <c r="C1819" s="325" t="s">
        <v>289</v>
      </c>
      <c r="D1819" s="325" t="str">
        <f>CONCATENATE(Table2[[#This Row],[Measure]],Table2[[#This Row],[Variant]])</f>
        <v>TrofferRetroT2x4</v>
      </c>
      <c r="E1819">
        <v>85</v>
      </c>
      <c r="F1819" t="str">
        <f>CONCATENATE(Table2[[#This Row],[Measure &amp; Variant]],Table2[[#This Row],[Rated Power/Unit]])</f>
        <v>TrofferRetroT2x485</v>
      </c>
      <c r="G1819">
        <f>Table2[[#This Row],[Rated Power/Unit]]</f>
        <v>85</v>
      </c>
    </row>
    <row r="1820" spans="2:7">
      <c r="B1820" s="325" t="s">
        <v>245</v>
      </c>
      <c r="C1820" s="325" t="s">
        <v>289</v>
      </c>
      <c r="D1820" s="325" t="str">
        <f>CONCATENATE(Table2[[#This Row],[Measure]],Table2[[#This Row],[Variant]])</f>
        <v>TrofferRetroT2x4</v>
      </c>
      <c r="E1820">
        <v>86</v>
      </c>
      <c r="F1820" t="str">
        <f>CONCATENATE(Table2[[#This Row],[Measure &amp; Variant]],Table2[[#This Row],[Rated Power/Unit]])</f>
        <v>TrofferRetroT2x486</v>
      </c>
      <c r="G1820">
        <f>Table2[[#This Row],[Rated Power/Unit]]</f>
        <v>86</v>
      </c>
    </row>
    <row r="1821" spans="2:7">
      <c r="B1821" s="325" t="s">
        <v>245</v>
      </c>
      <c r="C1821" s="325" t="s">
        <v>289</v>
      </c>
      <c r="D1821" s="325" t="str">
        <f>CONCATENATE(Table2[[#This Row],[Measure]],Table2[[#This Row],[Variant]])</f>
        <v>TrofferRetroT2x4</v>
      </c>
      <c r="E1821">
        <v>87</v>
      </c>
      <c r="F1821" t="str">
        <f>CONCATENATE(Table2[[#This Row],[Measure &amp; Variant]],Table2[[#This Row],[Rated Power/Unit]])</f>
        <v>TrofferRetroT2x487</v>
      </c>
      <c r="G1821">
        <f>Table2[[#This Row],[Rated Power/Unit]]</f>
        <v>87</v>
      </c>
    </row>
    <row r="1822" spans="2:7">
      <c r="B1822" s="325" t="s">
        <v>245</v>
      </c>
      <c r="C1822" s="325" t="s">
        <v>289</v>
      </c>
      <c r="D1822" s="325" t="str">
        <f>CONCATENATE(Table2[[#This Row],[Measure]],Table2[[#This Row],[Variant]])</f>
        <v>TrofferRetroT2x4</v>
      </c>
      <c r="E1822">
        <v>88</v>
      </c>
      <c r="F1822" t="str">
        <f>CONCATENATE(Table2[[#This Row],[Measure &amp; Variant]],Table2[[#This Row],[Rated Power/Unit]])</f>
        <v>TrofferRetroT2x488</v>
      </c>
      <c r="G1822">
        <f>Table2[[#This Row],[Rated Power/Unit]]</f>
        <v>88</v>
      </c>
    </row>
    <row r="1823" spans="2:7">
      <c r="B1823" s="325" t="s">
        <v>245</v>
      </c>
      <c r="C1823" s="325" t="s">
        <v>289</v>
      </c>
      <c r="D1823" s="325" t="str">
        <f>CONCATENATE(Table2[[#This Row],[Measure]],Table2[[#This Row],[Variant]])</f>
        <v>TrofferRetroT2x4</v>
      </c>
      <c r="E1823">
        <v>89</v>
      </c>
      <c r="F1823" t="str">
        <f>CONCATENATE(Table2[[#This Row],[Measure &amp; Variant]],Table2[[#This Row],[Rated Power/Unit]])</f>
        <v>TrofferRetroT2x489</v>
      </c>
      <c r="G1823">
        <f>Table2[[#This Row],[Rated Power/Unit]]</f>
        <v>89</v>
      </c>
    </row>
    <row r="1824" spans="2:7">
      <c r="B1824" s="325" t="s">
        <v>245</v>
      </c>
      <c r="C1824" s="325" t="s">
        <v>289</v>
      </c>
      <c r="D1824" s="325" t="str">
        <f>CONCATENATE(Table2[[#This Row],[Measure]],Table2[[#This Row],[Variant]])</f>
        <v>TrofferRetroT2x4</v>
      </c>
      <c r="E1824">
        <v>90</v>
      </c>
      <c r="F1824" t="str">
        <f>CONCATENATE(Table2[[#This Row],[Measure &amp; Variant]],Table2[[#This Row],[Rated Power/Unit]])</f>
        <v>TrofferRetroT2x490</v>
      </c>
      <c r="G1824">
        <f>Table2[[#This Row],[Rated Power/Unit]]</f>
        <v>90</v>
      </c>
    </row>
    <row r="1825" spans="2:7">
      <c r="B1825" s="325" t="s">
        <v>245</v>
      </c>
      <c r="C1825" s="325" t="s">
        <v>289</v>
      </c>
      <c r="D1825" s="325" t="str">
        <f>CONCATENATE(Table2[[#This Row],[Measure]],Table2[[#This Row],[Variant]])</f>
        <v>TrofferRetroT2x4</v>
      </c>
      <c r="E1825">
        <v>91</v>
      </c>
      <c r="F1825" t="str">
        <f>CONCATENATE(Table2[[#This Row],[Measure &amp; Variant]],Table2[[#This Row],[Rated Power/Unit]])</f>
        <v>TrofferRetroT2x491</v>
      </c>
      <c r="G1825">
        <f>Table2[[#This Row],[Rated Power/Unit]]</f>
        <v>91</v>
      </c>
    </row>
    <row r="1826" spans="2:7">
      <c r="B1826" s="325" t="s">
        <v>245</v>
      </c>
      <c r="C1826" s="325" t="s">
        <v>289</v>
      </c>
      <c r="D1826" s="325" t="str">
        <f>CONCATENATE(Table2[[#This Row],[Measure]],Table2[[#This Row],[Variant]])</f>
        <v>TrofferRetroT2x4</v>
      </c>
      <c r="E1826">
        <v>92</v>
      </c>
      <c r="F1826" t="str">
        <f>CONCATENATE(Table2[[#This Row],[Measure &amp; Variant]],Table2[[#This Row],[Rated Power/Unit]])</f>
        <v>TrofferRetroT2x492</v>
      </c>
      <c r="G1826">
        <f>Table2[[#This Row],[Rated Power/Unit]]</f>
        <v>92</v>
      </c>
    </row>
    <row r="1827" spans="2:7">
      <c r="B1827" s="325" t="s">
        <v>245</v>
      </c>
      <c r="C1827" s="325" t="s">
        <v>289</v>
      </c>
      <c r="D1827" s="325" t="str">
        <f>CONCATENATE(Table2[[#This Row],[Measure]],Table2[[#This Row],[Variant]])</f>
        <v>TrofferRetroT2x4</v>
      </c>
      <c r="E1827">
        <v>93</v>
      </c>
      <c r="F1827" t="str">
        <f>CONCATENATE(Table2[[#This Row],[Measure &amp; Variant]],Table2[[#This Row],[Rated Power/Unit]])</f>
        <v>TrofferRetroT2x493</v>
      </c>
      <c r="G1827">
        <f>Table2[[#This Row],[Rated Power/Unit]]</f>
        <v>93</v>
      </c>
    </row>
    <row r="1828" spans="2:7">
      <c r="B1828" s="325" t="s">
        <v>245</v>
      </c>
      <c r="C1828" s="325" t="s">
        <v>289</v>
      </c>
      <c r="D1828" s="325" t="str">
        <f>CONCATENATE(Table2[[#This Row],[Measure]],Table2[[#This Row],[Variant]])</f>
        <v>TrofferRetroT2x4</v>
      </c>
      <c r="E1828">
        <v>94</v>
      </c>
      <c r="F1828" t="str">
        <f>CONCATENATE(Table2[[#This Row],[Measure &amp; Variant]],Table2[[#This Row],[Rated Power/Unit]])</f>
        <v>TrofferRetroT2x494</v>
      </c>
      <c r="G1828">
        <f>Table2[[#This Row],[Rated Power/Unit]]</f>
        <v>94</v>
      </c>
    </row>
    <row r="1829" spans="2:7">
      <c r="B1829" s="325" t="s">
        <v>245</v>
      </c>
      <c r="C1829" s="325" t="s">
        <v>289</v>
      </c>
      <c r="D1829" s="325" t="str">
        <f>CONCATENATE(Table2[[#This Row],[Measure]],Table2[[#This Row],[Variant]])</f>
        <v>TrofferRetroT2x4</v>
      </c>
      <c r="E1829">
        <v>95</v>
      </c>
      <c r="F1829" t="str">
        <f>CONCATENATE(Table2[[#This Row],[Measure &amp; Variant]],Table2[[#This Row],[Rated Power/Unit]])</f>
        <v>TrofferRetroT2x495</v>
      </c>
      <c r="G1829">
        <f>Table2[[#This Row],[Rated Power/Unit]]</f>
        <v>95</v>
      </c>
    </row>
    <row r="1830" spans="2:7">
      <c r="B1830" s="325" t="s">
        <v>245</v>
      </c>
      <c r="C1830" s="325" t="s">
        <v>289</v>
      </c>
      <c r="D1830" s="325" t="str">
        <f>CONCATENATE(Table2[[#This Row],[Measure]],Table2[[#This Row],[Variant]])</f>
        <v>TrofferRetroT2x4</v>
      </c>
      <c r="E1830">
        <v>96</v>
      </c>
      <c r="F1830" t="str">
        <f>CONCATENATE(Table2[[#This Row],[Measure &amp; Variant]],Table2[[#This Row],[Rated Power/Unit]])</f>
        <v>TrofferRetroT2x496</v>
      </c>
      <c r="G1830">
        <f>Table2[[#This Row],[Rated Power/Unit]]</f>
        <v>96</v>
      </c>
    </row>
    <row r="1831" spans="2:7">
      <c r="B1831" s="325" t="s">
        <v>245</v>
      </c>
      <c r="C1831" s="325" t="s">
        <v>289</v>
      </c>
      <c r="D1831" s="325" t="str">
        <f>CONCATENATE(Table2[[#This Row],[Measure]],Table2[[#This Row],[Variant]])</f>
        <v>TrofferRetroT2x4</v>
      </c>
      <c r="E1831">
        <v>97</v>
      </c>
      <c r="F1831" t="str">
        <f>CONCATENATE(Table2[[#This Row],[Measure &amp; Variant]],Table2[[#This Row],[Rated Power/Unit]])</f>
        <v>TrofferRetroT2x497</v>
      </c>
      <c r="G1831">
        <f>Table2[[#This Row],[Rated Power/Unit]]</f>
        <v>97</v>
      </c>
    </row>
    <row r="1832" spans="2:7">
      <c r="B1832" s="325" t="s">
        <v>245</v>
      </c>
      <c r="C1832" s="325" t="s">
        <v>289</v>
      </c>
      <c r="D1832" s="325" t="str">
        <f>CONCATENATE(Table2[[#This Row],[Measure]],Table2[[#This Row],[Variant]])</f>
        <v>TrofferRetroT2x4</v>
      </c>
      <c r="E1832">
        <v>98</v>
      </c>
      <c r="F1832" t="str">
        <f>CONCATENATE(Table2[[#This Row],[Measure &amp; Variant]],Table2[[#This Row],[Rated Power/Unit]])</f>
        <v>TrofferRetroT2x498</v>
      </c>
      <c r="G1832">
        <f>Table2[[#This Row],[Rated Power/Unit]]</f>
        <v>98</v>
      </c>
    </row>
    <row r="1833" spans="2:7">
      <c r="B1833" s="325" t="s">
        <v>245</v>
      </c>
      <c r="C1833" s="325" t="s">
        <v>289</v>
      </c>
      <c r="D1833" s="325" t="str">
        <f>CONCATENATE(Table2[[#This Row],[Measure]],Table2[[#This Row],[Variant]])</f>
        <v>TrofferRetroT2x4</v>
      </c>
      <c r="E1833">
        <v>99</v>
      </c>
      <c r="F1833" t="str">
        <f>CONCATENATE(Table2[[#This Row],[Measure &amp; Variant]],Table2[[#This Row],[Rated Power/Unit]])</f>
        <v>TrofferRetroT2x499</v>
      </c>
      <c r="G1833">
        <f>Table2[[#This Row],[Rated Power/Unit]]</f>
        <v>99</v>
      </c>
    </row>
    <row r="1834" spans="2:7">
      <c r="B1834" s="325" t="s">
        <v>245</v>
      </c>
      <c r="C1834" s="325" t="s">
        <v>289</v>
      </c>
      <c r="D1834" s="325" t="str">
        <f>CONCATENATE(Table2[[#This Row],[Measure]],Table2[[#This Row],[Variant]])</f>
        <v>TrofferRetroT2x4</v>
      </c>
      <c r="E1834">
        <v>100</v>
      </c>
      <c r="F1834" t="str">
        <f>CONCATENATE(Table2[[#This Row],[Measure &amp; Variant]],Table2[[#This Row],[Rated Power/Unit]])</f>
        <v>TrofferRetroT2x4100</v>
      </c>
      <c r="G1834">
        <f>Table2[[#This Row],[Rated Power/Unit]]</f>
        <v>100</v>
      </c>
    </row>
    <row r="1835" spans="2:7">
      <c r="B1835" s="325" t="s">
        <v>245</v>
      </c>
      <c r="C1835" s="325" t="s">
        <v>293</v>
      </c>
      <c r="D1835" s="325" t="str">
        <f>CONCATENATE(Table2[[#This Row],[Measure]],Table2[[#This Row],[Variant]])</f>
        <v>TrofferRetroT2x4controls</v>
      </c>
      <c r="E1835">
        <v>15</v>
      </c>
      <c r="F1835" t="str">
        <f>CONCATENATE(Table2[[#This Row],[Measure &amp; Variant]],Table2[[#This Row],[Rated Power/Unit]])</f>
        <v>TrofferRetroT2x4controls15</v>
      </c>
      <c r="G1835">
        <f>Table2[[#This Row],[Rated Power/Unit]]*0.5</f>
        <v>7.5</v>
      </c>
    </row>
    <row r="1836" spans="2:7">
      <c r="B1836" s="325" t="s">
        <v>245</v>
      </c>
      <c r="C1836" s="325" t="s">
        <v>293</v>
      </c>
      <c r="D1836" s="325" t="str">
        <f>CONCATENATE(Table2[[#This Row],[Measure]],Table2[[#This Row],[Variant]])</f>
        <v>TrofferRetroT2x4controls</v>
      </c>
      <c r="E1836">
        <v>16</v>
      </c>
      <c r="F1836" t="str">
        <f>CONCATENATE(Table2[[#This Row],[Measure &amp; Variant]],Table2[[#This Row],[Rated Power/Unit]])</f>
        <v>TrofferRetroT2x4controls16</v>
      </c>
      <c r="G1836">
        <f>Table2[[#This Row],[Rated Power/Unit]]*0.5</f>
        <v>8</v>
      </c>
    </row>
    <row r="1837" spans="2:7">
      <c r="B1837" s="325" t="s">
        <v>245</v>
      </c>
      <c r="C1837" s="325" t="s">
        <v>293</v>
      </c>
      <c r="D1837" s="325" t="str">
        <f>CONCATENATE(Table2[[#This Row],[Measure]],Table2[[#This Row],[Variant]])</f>
        <v>TrofferRetroT2x4controls</v>
      </c>
      <c r="E1837">
        <v>17</v>
      </c>
      <c r="F1837" t="str">
        <f>CONCATENATE(Table2[[#This Row],[Measure &amp; Variant]],Table2[[#This Row],[Rated Power/Unit]])</f>
        <v>TrofferRetroT2x4controls17</v>
      </c>
      <c r="G1837">
        <f>Table2[[#This Row],[Rated Power/Unit]]*0.5</f>
        <v>8.5</v>
      </c>
    </row>
    <row r="1838" spans="2:7">
      <c r="B1838" s="325" t="s">
        <v>245</v>
      </c>
      <c r="C1838" s="325" t="s">
        <v>293</v>
      </c>
      <c r="D1838" s="325" t="str">
        <f>CONCATENATE(Table2[[#This Row],[Measure]],Table2[[#This Row],[Variant]])</f>
        <v>TrofferRetroT2x4controls</v>
      </c>
      <c r="E1838">
        <v>18</v>
      </c>
      <c r="F1838" t="str">
        <f>CONCATENATE(Table2[[#This Row],[Measure &amp; Variant]],Table2[[#This Row],[Rated Power/Unit]])</f>
        <v>TrofferRetroT2x4controls18</v>
      </c>
      <c r="G1838">
        <f>Table2[[#This Row],[Rated Power/Unit]]*0.5</f>
        <v>9</v>
      </c>
    </row>
    <row r="1839" spans="2:7">
      <c r="B1839" s="325" t="s">
        <v>245</v>
      </c>
      <c r="C1839" s="325" t="s">
        <v>293</v>
      </c>
      <c r="D1839" s="325" t="str">
        <f>CONCATENATE(Table2[[#This Row],[Measure]],Table2[[#This Row],[Variant]])</f>
        <v>TrofferRetroT2x4controls</v>
      </c>
      <c r="E1839">
        <v>19</v>
      </c>
      <c r="F1839" t="str">
        <f>CONCATENATE(Table2[[#This Row],[Measure &amp; Variant]],Table2[[#This Row],[Rated Power/Unit]])</f>
        <v>TrofferRetroT2x4controls19</v>
      </c>
      <c r="G1839">
        <f>Table2[[#This Row],[Rated Power/Unit]]*0.5</f>
        <v>9.5</v>
      </c>
    </row>
    <row r="1840" spans="2:7">
      <c r="B1840" s="325" t="s">
        <v>245</v>
      </c>
      <c r="C1840" s="325" t="s">
        <v>293</v>
      </c>
      <c r="D1840" s="325" t="str">
        <f>CONCATENATE(Table2[[#This Row],[Measure]],Table2[[#This Row],[Variant]])</f>
        <v>TrofferRetroT2x4controls</v>
      </c>
      <c r="E1840">
        <v>20</v>
      </c>
      <c r="F1840" t="str">
        <f>CONCATENATE(Table2[[#This Row],[Measure &amp; Variant]],Table2[[#This Row],[Rated Power/Unit]])</f>
        <v>TrofferRetroT2x4controls20</v>
      </c>
      <c r="G1840">
        <f>Table2[[#This Row],[Rated Power/Unit]]*0.5</f>
        <v>10</v>
      </c>
    </row>
    <row r="1841" spans="2:7">
      <c r="B1841" s="325" t="s">
        <v>245</v>
      </c>
      <c r="C1841" s="325" t="s">
        <v>293</v>
      </c>
      <c r="D1841" s="325" t="str">
        <f>CONCATENATE(Table2[[#This Row],[Measure]],Table2[[#This Row],[Variant]])</f>
        <v>TrofferRetroT2x4controls</v>
      </c>
      <c r="E1841">
        <v>21</v>
      </c>
      <c r="F1841" t="str">
        <f>CONCATENATE(Table2[[#This Row],[Measure &amp; Variant]],Table2[[#This Row],[Rated Power/Unit]])</f>
        <v>TrofferRetroT2x4controls21</v>
      </c>
      <c r="G1841">
        <f>Table2[[#This Row],[Rated Power/Unit]]*0.5</f>
        <v>10.5</v>
      </c>
    </row>
    <row r="1842" spans="2:7">
      <c r="B1842" s="325" t="s">
        <v>245</v>
      </c>
      <c r="C1842" s="325" t="s">
        <v>293</v>
      </c>
      <c r="D1842" s="325" t="str">
        <f>CONCATENATE(Table2[[#This Row],[Measure]],Table2[[#This Row],[Variant]])</f>
        <v>TrofferRetroT2x4controls</v>
      </c>
      <c r="E1842">
        <v>22</v>
      </c>
      <c r="F1842" t="str">
        <f>CONCATENATE(Table2[[#This Row],[Measure &amp; Variant]],Table2[[#This Row],[Rated Power/Unit]])</f>
        <v>TrofferRetroT2x4controls22</v>
      </c>
      <c r="G1842">
        <f>Table2[[#This Row],[Rated Power/Unit]]*0.5</f>
        <v>11</v>
      </c>
    </row>
    <row r="1843" spans="2:7">
      <c r="B1843" s="325" t="s">
        <v>245</v>
      </c>
      <c r="C1843" s="325" t="s">
        <v>293</v>
      </c>
      <c r="D1843" s="325" t="str">
        <f>CONCATENATE(Table2[[#This Row],[Measure]],Table2[[#This Row],[Variant]])</f>
        <v>TrofferRetroT2x4controls</v>
      </c>
      <c r="E1843">
        <v>23</v>
      </c>
      <c r="F1843" t="str">
        <f>CONCATENATE(Table2[[#This Row],[Measure &amp; Variant]],Table2[[#This Row],[Rated Power/Unit]])</f>
        <v>TrofferRetroT2x4controls23</v>
      </c>
      <c r="G1843">
        <f>Table2[[#This Row],[Rated Power/Unit]]*0.5</f>
        <v>11.5</v>
      </c>
    </row>
    <row r="1844" spans="2:7">
      <c r="B1844" s="325" t="s">
        <v>245</v>
      </c>
      <c r="C1844" s="325" t="s">
        <v>293</v>
      </c>
      <c r="D1844" s="325" t="str">
        <f>CONCATENATE(Table2[[#This Row],[Measure]],Table2[[#This Row],[Variant]])</f>
        <v>TrofferRetroT2x4controls</v>
      </c>
      <c r="E1844">
        <v>24</v>
      </c>
      <c r="F1844" t="str">
        <f>CONCATENATE(Table2[[#This Row],[Measure &amp; Variant]],Table2[[#This Row],[Rated Power/Unit]])</f>
        <v>TrofferRetroT2x4controls24</v>
      </c>
      <c r="G1844">
        <f>Table2[[#This Row],[Rated Power/Unit]]*0.5</f>
        <v>12</v>
      </c>
    </row>
    <row r="1845" spans="2:7">
      <c r="B1845" s="325" t="s">
        <v>245</v>
      </c>
      <c r="C1845" s="325" t="s">
        <v>293</v>
      </c>
      <c r="D1845" s="325" t="str">
        <f>CONCATENATE(Table2[[#This Row],[Measure]],Table2[[#This Row],[Variant]])</f>
        <v>TrofferRetroT2x4controls</v>
      </c>
      <c r="E1845">
        <v>25</v>
      </c>
      <c r="F1845" t="str">
        <f>CONCATENATE(Table2[[#This Row],[Measure &amp; Variant]],Table2[[#This Row],[Rated Power/Unit]])</f>
        <v>TrofferRetroT2x4controls25</v>
      </c>
      <c r="G1845">
        <f>Table2[[#This Row],[Rated Power/Unit]]*0.5</f>
        <v>12.5</v>
      </c>
    </row>
    <row r="1846" spans="2:7">
      <c r="B1846" s="325" t="s">
        <v>245</v>
      </c>
      <c r="C1846" s="325" t="s">
        <v>293</v>
      </c>
      <c r="D1846" s="325" t="str">
        <f>CONCATENATE(Table2[[#This Row],[Measure]],Table2[[#This Row],[Variant]])</f>
        <v>TrofferRetroT2x4controls</v>
      </c>
      <c r="E1846">
        <v>26</v>
      </c>
      <c r="F1846" t="str">
        <f>CONCATENATE(Table2[[#This Row],[Measure &amp; Variant]],Table2[[#This Row],[Rated Power/Unit]])</f>
        <v>TrofferRetroT2x4controls26</v>
      </c>
      <c r="G1846">
        <f>Table2[[#This Row],[Rated Power/Unit]]*0.5</f>
        <v>13</v>
      </c>
    </row>
    <row r="1847" spans="2:7">
      <c r="B1847" s="325" t="s">
        <v>245</v>
      </c>
      <c r="C1847" s="325" t="s">
        <v>293</v>
      </c>
      <c r="D1847" s="325" t="str">
        <f>CONCATENATE(Table2[[#This Row],[Measure]],Table2[[#This Row],[Variant]])</f>
        <v>TrofferRetroT2x4controls</v>
      </c>
      <c r="E1847">
        <v>27</v>
      </c>
      <c r="F1847" t="str">
        <f>CONCATENATE(Table2[[#This Row],[Measure &amp; Variant]],Table2[[#This Row],[Rated Power/Unit]])</f>
        <v>TrofferRetroT2x4controls27</v>
      </c>
      <c r="G1847">
        <f>Table2[[#This Row],[Rated Power/Unit]]*0.5</f>
        <v>13.5</v>
      </c>
    </row>
    <row r="1848" spans="2:7">
      <c r="B1848" s="325" t="s">
        <v>245</v>
      </c>
      <c r="C1848" s="325" t="s">
        <v>293</v>
      </c>
      <c r="D1848" s="325" t="str">
        <f>CONCATENATE(Table2[[#This Row],[Measure]],Table2[[#This Row],[Variant]])</f>
        <v>TrofferRetroT2x4controls</v>
      </c>
      <c r="E1848">
        <v>28</v>
      </c>
      <c r="F1848" t="str">
        <f>CONCATENATE(Table2[[#This Row],[Measure &amp; Variant]],Table2[[#This Row],[Rated Power/Unit]])</f>
        <v>TrofferRetroT2x4controls28</v>
      </c>
      <c r="G1848">
        <f>Table2[[#This Row],[Rated Power/Unit]]*0.5</f>
        <v>14</v>
      </c>
    </row>
    <row r="1849" spans="2:7">
      <c r="B1849" s="325" t="s">
        <v>245</v>
      </c>
      <c r="C1849" s="325" t="s">
        <v>293</v>
      </c>
      <c r="D1849" s="325" t="str">
        <f>CONCATENATE(Table2[[#This Row],[Measure]],Table2[[#This Row],[Variant]])</f>
        <v>TrofferRetroT2x4controls</v>
      </c>
      <c r="E1849">
        <v>29</v>
      </c>
      <c r="F1849" t="str">
        <f>CONCATENATE(Table2[[#This Row],[Measure &amp; Variant]],Table2[[#This Row],[Rated Power/Unit]])</f>
        <v>TrofferRetroT2x4controls29</v>
      </c>
      <c r="G1849">
        <f>Table2[[#This Row],[Rated Power/Unit]]*0.5</f>
        <v>14.5</v>
      </c>
    </row>
    <row r="1850" spans="2:7">
      <c r="B1850" s="325" t="s">
        <v>245</v>
      </c>
      <c r="C1850" s="325" t="s">
        <v>293</v>
      </c>
      <c r="D1850" s="325" t="str">
        <f>CONCATENATE(Table2[[#This Row],[Measure]],Table2[[#This Row],[Variant]])</f>
        <v>TrofferRetroT2x4controls</v>
      </c>
      <c r="E1850">
        <v>30</v>
      </c>
      <c r="F1850" t="str">
        <f>CONCATENATE(Table2[[#This Row],[Measure &amp; Variant]],Table2[[#This Row],[Rated Power/Unit]])</f>
        <v>TrofferRetroT2x4controls30</v>
      </c>
      <c r="G1850">
        <f>Table2[[#This Row],[Rated Power/Unit]]*0.5</f>
        <v>15</v>
      </c>
    </row>
    <row r="1851" spans="2:7">
      <c r="B1851" s="325" t="s">
        <v>245</v>
      </c>
      <c r="C1851" s="325" t="s">
        <v>293</v>
      </c>
      <c r="D1851" s="325" t="str">
        <f>CONCATENATE(Table2[[#This Row],[Measure]],Table2[[#This Row],[Variant]])</f>
        <v>TrofferRetroT2x4controls</v>
      </c>
      <c r="E1851">
        <v>31</v>
      </c>
      <c r="F1851" t="str">
        <f>CONCATENATE(Table2[[#This Row],[Measure &amp; Variant]],Table2[[#This Row],[Rated Power/Unit]])</f>
        <v>TrofferRetroT2x4controls31</v>
      </c>
      <c r="G1851">
        <f>Table2[[#This Row],[Rated Power/Unit]]*0.5</f>
        <v>15.5</v>
      </c>
    </row>
    <row r="1852" spans="2:7">
      <c r="B1852" s="325" t="s">
        <v>245</v>
      </c>
      <c r="C1852" s="325" t="s">
        <v>293</v>
      </c>
      <c r="D1852" s="325" t="str">
        <f>CONCATENATE(Table2[[#This Row],[Measure]],Table2[[#This Row],[Variant]])</f>
        <v>TrofferRetroT2x4controls</v>
      </c>
      <c r="E1852">
        <v>32</v>
      </c>
      <c r="F1852" t="str">
        <f>CONCATENATE(Table2[[#This Row],[Measure &amp; Variant]],Table2[[#This Row],[Rated Power/Unit]])</f>
        <v>TrofferRetroT2x4controls32</v>
      </c>
      <c r="G1852">
        <f>Table2[[#This Row],[Rated Power/Unit]]*0.5</f>
        <v>16</v>
      </c>
    </row>
    <row r="1853" spans="2:7">
      <c r="B1853" s="325" t="s">
        <v>245</v>
      </c>
      <c r="C1853" s="325" t="s">
        <v>293</v>
      </c>
      <c r="D1853" s="325" t="str">
        <f>CONCATENATE(Table2[[#This Row],[Measure]],Table2[[#This Row],[Variant]])</f>
        <v>TrofferRetroT2x4controls</v>
      </c>
      <c r="E1853">
        <v>33</v>
      </c>
      <c r="F1853" t="str">
        <f>CONCATENATE(Table2[[#This Row],[Measure &amp; Variant]],Table2[[#This Row],[Rated Power/Unit]])</f>
        <v>TrofferRetroT2x4controls33</v>
      </c>
      <c r="G1853">
        <f>Table2[[#This Row],[Rated Power/Unit]]*0.5</f>
        <v>16.5</v>
      </c>
    </row>
    <row r="1854" spans="2:7">
      <c r="B1854" s="325" t="s">
        <v>245</v>
      </c>
      <c r="C1854" s="325" t="s">
        <v>293</v>
      </c>
      <c r="D1854" s="325" t="str">
        <f>CONCATENATE(Table2[[#This Row],[Measure]],Table2[[#This Row],[Variant]])</f>
        <v>TrofferRetroT2x4controls</v>
      </c>
      <c r="E1854">
        <v>34</v>
      </c>
      <c r="F1854" t="str">
        <f>CONCATENATE(Table2[[#This Row],[Measure &amp; Variant]],Table2[[#This Row],[Rated Power/Unit]])</f>
        <v>TrofferRetroT2x4controls34</v>
      </c>
      <c r="G1854">
        <f>Table2[[#This Row],[Rated Power/Unit]]*0.5</f>
        <v>17</v>
      </c>
    </row>
    <row r="1855" spans="2:7">
      <c r="B1855" s="325" t="s">
        <v>245</v>
      </c>
      <c r="C1855" s="325" t="s">
        <v>293</v>
      </c>
      <c r="D1855" s="325" t="str">
        <f>CONCATENATE(Table2[[#This Row],[Measure]],Table2[[#This Row],[Variant]])</f>
        <v>TrofferRetroT2x4controls</v>
      </c>
      <c r="E1855">
        <v>35</v>
      </c>
      <c r="F1855" t="str">
        <f>CONCATENATE(Table2[[#This Row],[Measure &amp; Variant]],Table2[[#This Row],[Rated Power/Unit]])</f>
        <v>TrofferRetroT2x4controls35</v>
      </c>
      <c r="G1855">
        <f>Table2[[#This Row],[Rated Power/Unit]]*0.5</f>
        <v>17.5</v>
      </c>
    </row>
    <row r="1856" spans="2:7">
      <c r="B1856" s="325" t="s">
        <v>245</v>
      </c>
      <c r="C1856" s="325" t="s">
        <v>293</v>
      </c>
      <c r="D1856" s="325" t="str">
        <f>CONCATENATE(Table2[[#This Row],[Measure]],Table2[[#This Row],[Variant]])</f>
        <v>TrofferRetroT2x4controls</v>
      </c>
      <c r="E1856">
        <v>36</v>
      </c>
      <c r="F1856" t="str">
        <f>CONCATENATE(Table2[[#This Row],[Measure &amp; Variant]],Table2[[#This Row],[Rated Power/Unit]])</f>
        <v>TrofferRetroT2x4controls36</v>
      </c>
      <c r="G1856">
        <f>Table2[[#This Row],[Rated Power/Unit]]*0.5</f>
        <v>18</v>
      </c>
    </row>
    <row r="1857" spans="2:7">
      <c r="B1857" s="325" t="s">
        <v>245</v>
      </c>
      <c r="C1857" s="325" t="s">
        <v>293</v>
      </c>
      <c r="D1857" s="325" t="str">
        <f>CONCATENATE(Table2[[#This Row],[Measure]],Table2[[#This Row],[Variant]])</f>
        <v>TrofferRetroT2x4controls</v>
      </c>
      <c r="E1857">
        <v>37</v>
      </c>
      <c r="F1857" t="str">
        <f>CONCATENATE(Table2[[#This Row],[Measure &amp; Variant]],Table2[[#This Row],[Rated Power/Unit]])</f>
        <v>TrofferRetroT2x4controls37</v>
      </c>
      <c r="G1857">
        <f>Table2[[#This Row],[Rated Power/Unit]]*0.5</f>
        <v>18.5</v>
      </c>
    </row>
    <row r="1858" spans="2:7">
      <c r="B1858" s="325" t="s">
        <v>245</v>
      </c>
      <c r="C1858" s="325" t="s">
        <v>293</v>
      </c>
      <c r="D1858" s="325" t="str">
        <f>CONCATENATE(Table2[[#This Row],[Measure]],Table2[[#This Row],[Variant]])</f>
        <v>TrofferRetroT2x4controls</v>
      </c>
      <c r="E1858">
        <v>38</v>
      </c>
      <c r="F1858" t="str">
        <f>CONCATENATE(Table2[[#This Row],[Measure &amp; Variant]],Table2[[#This Row],[Rated Power/Unit]])</f>
        <v>TrofferRetroT2x4controls38</v>
      </c>
      <c r="G1858">
        <f>Table2[[#This Row],[Rated Power/Unit]]*0.5</f>
        <v>19</v>
      </c>
    </row>
    <row r="1859" spans="2:7">
      <c r="B1859" s="325" t="s">
        <v>245</v>
      </c>
      <c r="C1859" s="325" t="s">
        <v>293</v>
      </c>
      <c r="D1859" s="325" t="str">
        <f>CONCATENATE(Table2[[#This Row],[Measure]],Table2[[#This Row],[Variant]])</f>
        <v>TrofferRetroT2x4controls</v>
      </c>
      <c r="E1859">
        <v>39</v>
      </c>
      <c r="F1859" t="str">
        <f>CONCATENATE(Table2[[#This Row],[Measure &amp; Variant]],Table2[[#This Row],[Rated Power/Unit]])</f>
        <v>TrofferRetroT2x4controls39</v>
      </c>
      <c r="G1859">
        <f>Table2[[#This Row],[Rated Power/Unit]]*0.5</f>
        <v>19.5</v>
      </c>
    </row>
    <row r="1860" spans="2:7">
      <c r="B1860" s="325" t="s">
        <v>245</v>
      </c>
      <c r="C1860" s="325" t="s">
        <v>293</v>
      </c>
      <c r="D1860" s="325" t="str">
        <f>CONCATENATE(Table2[[#This Row],[Measure]],Table2[[#This Row],[Variant]])</f>
        <v>TrofferRetroT2x4controls</v>
      </c>
      <c r="E1860">
        <v>40</v>
      </c>
      <c r="F1860" t="str">
        <f>CONCATENATE(Table2[[#This Row],[Measure &amp; Variant]],Table2[[#This Row],[Rated Power/Unit]])</f>
        <v>TrofferRetroT2x4controls40</v>
      </c>
      <c r="G1860">
        <f>Table2[[#This Row],[Rated Power/Unit]]*0.5</f>
        <v>20</v>
      </c>
    </row>
    <row r="1861" spans="2:7">
      <c r="B1861" s="325" t="s">
        <v>245</v>
      </c>
      <c r="C1861" s="325" t="s">
        <v>293</v>
      </c>
      <c r="D1861" s="325" t="str">
        <f>CONCATENATE(Table2[[#This Row],[Measure]],Table2[[#This Row],[Variant]])</f>
        <v>TrofferRetroT2x4controls</v>
      </c>
      <c r="E1861">
        <v>41</v>
      </c>
      <c r="F1861" t="str">
        <f>CONCATENATE(Table2[[#This Row],[Measure &amp; Variant]],Table2[[#This Row],[Rated Power/Unit]])</f>
        <v>TrofferRetroT2x4controls41</v>
      </c>
      <c r="G1861">
        <f>Table2[[#This Row],[Rated Power/Unit]]*0.5</f>
        <v>20.5</v>
      </c>
    </row>
    <row r="1862" spans="2:7">
      <c r="B1862" s="325" t="s">
        <v>245</v>
      </c>
      <c r="C1862" s="325" t="s">
        <v>293</v>
      </c>
      <c r="D1862" s="325" t="str">
        <f>CONCATENATE(Table2[[#This Row],[Measure]],Table2[[#This Row],[Variant]])</f>
        <v>TrofferRetroT2x4controls</v>
      </c>
      <c r="E1862">
        <v>42</v>
      </c>
      <c r="F1862" t="str">
        <f>CONCATENATE(Table2[[#This Row],[Measure &amp; Variant]],Table2[[#This Row],[Rated Power/Unit]])</f>
        <v>TrofferRetroT2x4controls42</v>
      </c>
      <c r="G1862">
        <f>Table2[[#This Row],[Rated Power/Unit]]*0.5</f>
        <v>21</v>
      </c>
    </row>
    <row r="1863" spans="2:7">
      <c r="B1863" s="325" t="s">
        <v>245</v>
      </c>
      <c r="C1863" s="325" t="s">
        <v>293</v>
      </c>
      <c r="D1863" s="325" t="str">
        <f>CONCATENATE(Table2[[#This Row],[Measure]],Table2[[#This Row],[Variant]])</f>
        <v>TrofferRetroT2x4controls</v>
      </c>
      <c r="E1863">
        <v>43</v>
      </c>
      <c r="F1863" t="str">
        <f>CONCATENATE(Table2[[#This Row],[Measure &amp; Variant]],Table2[[#This Row],[Rated Power/Unit]])</f>
        <v>TrofferRetroT2x4controls43</v>
      </c>
      <c r="G1863">
        <f>Table2[[#This Row],[Rated Power/Unit]]*0.5</f>
        <v>21.5</v>
      </c>
    </row>
    <row r="1864" spans="2:7">
      <c r="B1864" s="325" t="s">
        <v>245</v>
      </c>
      <c r="C1864" s="325" t="s">
        <v>293</v>
      </c>
      <c r="D1864" s="325" t="str">
        <f>CONCATENATE(Table2[[#This Row],[Measure]],Table2[[#This Row],[Variant]])</f>
        <v>TrofferRetroT2x4controls</v>
      </c>
      <c r="E1864">
        <v>44</v>
      </c>
      <c r="F1864" t="str">
        <f>CONCATENATE(Table2[[#This Row],[Measure &amp; Variant]],Table2[[#This Row],[Rated Power/Unit]])</f>
        <v>TrofferRetroT2x4controls44</v>
      </c>
      <c r="G1864">
        <f>Table2[[#This Row],[Rated Power/Unit]]*0.5</f>
        <v>22</v>
      </c>
    </row>
    <row r="1865" spans="2:7">
      <c r="B1865" s="325" t="s">
        <v>245</v>
      </c>
      <c r="C1865" s="325" t="s">
        <v>293</v>
      </c>
      <c r="D1865" s="325" t="str">
        <f>CONCATENATE(Table2[[#This Row],[Measure]],Table2[[#This Row],[Variant]])</f>
        <v>TrofferRetroT2x4controls</v>
      </c>
      <c r="E1865">
        <v>45</v>
      </c>
      <c r="F1865" t="str">
        <f>CONCATENATE(Table2[[#This Row],[Measure &amp; Variant]],Table2[[#This Row],[Rated Power/Unit]])</f>
        <v>TrofferRetroT2x4controls45</v>
      </c>
      <c r="G1865">
        <f>Table2[[#This Row],[Rated Power/Unit]]*0.5</f>
        <v>22.5</v>
      </c>
    </row>
    <row r="1866" spans="2:7">
      <c r="B1866" s="325" t="s">
        <v>245</v>
      </c>
      <c r="C1866" s="325" t="s">
        <v>293</v>
      </c>
      <c r="D1866" s="325" t="str">
        <f>CONCATENATE(Table2[[#This Row],[Measure]],Table2[[#This Row],[Variant]])</f>
        <v>TrofferRetroT2x4controls</v>
      </c>
      <c r="E1866">
        <v>46</v>
      </c>
      <c r="F1866" t="str">
        <f>CONCATENATE(Table2[[#This Row],[Measure &amp; Variant]],Table2[[#This Row],[Rated Power/Unit]])</f>
        <v>TrofferRetroT2x4controls46</v>
      </c>
      <c r="G1866">
        <f>Table2[[#This Row],[Rated Power/Unit]]*0.5</f>
        <v>23</v>
      </c>
    </row>
    <row r="1867" spans="2:7">
      <c r="B1867" s="325" t="s">
        <v>245</v>
      </c>
      <c r="C1867" s="325" t="s">
        <v>293</v>
      </c>
      <c r="D1867" s="325" t="str">
        <f>CONCATENATE(Table2[[#This Row],[Measure]],Table2[[#This Row],[Variant]])</f>
        <v>TrofferRetroT2x4controls</v>
      </c>
      <c r="E1867">
        <v>47</v>
      </c>
      <c r="F1867" t="str">
        <f>CONCATENATE(Table2[[#This Row],[Measure &amp; Variant]],Table2[[#This Row],[Rated Power/Unit]])</f>
        <v>TrofferRetroT2x4controls47</v>
      </c>
      <c r="G1867">
        <f>Table2[[#This Row],[Rated Power/Unit]]*0.5</f>
        <v>23.5</v>
      </c>
    </row>
    <row r="1868" spans="2:7">
      <c r="B1868" s="325" t="s">
        <v>245</v>
      </c>
      <c r="C1868" s="325" t="s">
        <v>293</v>
      </c>
      <c r="D1868" s="325" t="str">
        <f>CONCATENATE(Table2[[#This Row],[Measure]],Table2[[#This Row],[Variant]])</f>
        <v>TrofferRetroT2x4controls</v>
      </c>
      <c r="E1868">
        <v>48</v>
      </c>
      <c r="F1868" t="str">
        <f>CONCATENATE(Table2[[#This Row],[Measure &amp; Variant]],Table2[[#This Row],[Rated Power/Unit]])</f>
        <v>TrofferRetroT2x4controls48</v>
      </c>
      <c r="G1868">
        <f>Table2[[#This Row],[Rated Power/Unit]]*0.5</f>
        <v>24</v>
      </c>
    </row>
    <row r="1869" spans="2:7">
      <c r="B1869" s="325" t="s">
        <v>245</v>
      </c>
      <c r="C1869" s="325" t="s">
        <v>293</v>
      </c>
      <c r="D1869" s="325" t="str">
        <f>CONCATENATE(Table2[[#This Row],[Measure]],Table2[[#This Row],[Variant]])</f>
        <v>TrofferRetroT2x4controls</v>
      </c>
      <c r="E1869">
        <v>49</v>
      </c>
      <c r="F1869" t="str">
        <f>CONCATENATE(Table2[[#This Row],[Measure &amp; Variant]],Table2[[#This Row],[Rated Power/Unit]])</f>
        <v>TrofferRetroT2x4controls49</v>
      </c>
      <c r="G1869">
        <f>Table2[[#This Row],[Rated Power/Unit]]*0.5</f>
        <v>24.5</v>
      </c>
    </row>
    <row r="1870" spans="2:7">
      <c r="B1870" s="325" t="s">
        <v>245</v>
      </c>
      <c r="C1870" s="325" t="s">
        <v>293</v>
      </c>
      <c r="D1870" s="325" t="str">
        <f>CONCATENATE(Table2[[#This Row],[Measure]],Table2[[#This Row],[Variant]])</f>
        <v>TrofferRetroT2x4controls</v>
      </c>
      <c r="E1870">
        <v>50</v>
      </c>
      <c r="F1870" t="str">
        <f>CONCATENATE(Table2[[#This Row],[Measure &amp; Variant]],Table2[[#This Row],[Rated Power/Unit]])</f>
        <v>TrofferRetroT2x4controls50</v>
      </c>
      <c r="G1870">
        <f>Table2[[#This Row],[Rated Power/Unit]]*0.5</f>
        <v>25</v>
      </c>
    </row>
    <row r="1871" spans="2:7">
      <c r="B1871" s="325" t="s">
        <v>245</v>
      </c>
      <c r="C1871" s="325" t="s">
        <v>293</v>
      </c>
      <c r="D1871" s="325" t="str">
        <f>CONCATENATE(Table2[[#This Row],[Measure]],Table2[[#This Row],[Variant]])</f>
        <v>TrofferRetroT2x4controls</v>
      </c>
      <c r="E1871">
        <v>51</v>
      </c>
      <c r="F1871" t="str">
        <f>CONCATENATE(Table2[[#This Row],[Measure &amp; Variant]],Table2[[#This Row],[Rated Power/Unit]])</f>
        <v>TrofferRetroT2x4controls51</v>
      </c>
      <c r="G1871">
        <f>Table2[[#This Row],[Rated Power/Unit]]*0.5</f>
        <v>25.5</v>
      </c>
    </row>
    <row r="1872" spans="2:7">
      <c r="B1872" s="325" t="s">
        <v>245</v>
      </c>
      <c r="C1872" s="325" t="s">
        <v>293</v>
      </c>
      <c r="D1872" s="325" t="str">
        <f>CONCATENATE(Table2[[#This Row],[Measure]],Table2[[#This Row],[Variant]])</f>
        <v>TrofferRetroT2x4controls</v>
      </c>
      <c r="E1872">
        <v>52</v>
      </c>
      <c r="F1872" t="str">
        <f>CONCATENATE(Table2[[#This Row],[Measure &amp; Variant]],Table2[[#This Row],[Rated Power/Unit]])</f>
        <v>TrofferRetroT2x4controls52</v>
      </c>
      <c r="G1872">
        <f>Table2[[#This Row],[Rated Power/Unit]]*0.5</f>
        <v>26</v>
      </c>
    </row>
    <row r="1873" spans="2:7">
      <c r="B1873" s="325" t="s">
        <v>245</v>
      </c>
      <c r="C1873" s="325" t="s">
        <v>293</v>
      </c>
      <c r="D1873" s="325" t="str">
        <f>CONCATENATE(Table2[[#This Row],[Measure]],Table2[[#This Row],[Variant]])</f>
        <v>TrofferRetroT2x4controls</v>
      </c>
      <c r="E1873">
        <v>53</v>
      </c>
      <c r="F1873" t="str">
        <f>CONCATENATE(Table2[[#This Row],[Measure &amp; Variant]],Table2[[#This Row],[Rated Power/Unit]])</f>
        <v>TrofferRetroT2x4controls53</v>
      </c>
      <c r="G1873">
        <f>Table2[[#This Row],[Rated Power/Unit]]*0.5</f>
        <v>26.5</v>
      </c>
    </row>
    <row r="1874" spans="2:7">
      <c r="B1874" s="325" t="s">
        <v>245</v>
      </c>
      <c r="C1874" s="325" t="s">
        <v>293</v>
      </c>
      <c r="D1874" s="325" t="str">
        <f>CONCATENATE(Table2[[#This Row],[Measure]],Table2[[#This Row],[Variant]])</f>
        <v>TrofferRetroT2x4controls</v>
      </c>
      <c r="E1874">
        <v>54</v>
      </c>
      <c r="F1874" t="str">
        <f>CONCATENATE(Table2[[#This Row],[Measure &amp; Variant]],Table2[[#This Row],[Rated Power/Unit]])</f>
        <v>TrofferRetroT2x4controls54</v>
      </c>
      <c r="G1874">
        <f>Table2[[#This Row],[Rated Power/Unit]]*0.5</f>
        <v>27</v>
      </c>
    </row>
    <row r="1875" spans="2:7">
      <c r="B1875" s="325" t="s">
        <v>245</v>
      </c>
      <c r="C1875" s="325" t="s">
        <v>293</v>
      </c>
      <c r="D1875" s="325" t="str">
        <f>CONCATENATE(Table2[[#This Row],[Measure]],Table2[[#This Row],[Variant]])</f>
        <v>TrofferRetroT2x4controls</v>
      </c>
      <c r="E1875">
        <v>55</v>
      </c>
      <c r="F1875" t="str">
        <f>CONCATENATE(Table2[[#This Row],[Measure &amp; Variant]],Table2[[#This Row],[Rated Power/Unit]])</f>
        <v>TrofferRetroT2x4controls55</v>
      </c>
      <c r="G1875">
        <f>Table2[[#This Row],[Rated Power/Unit]]*0.5</f>
        <v>27.5</v>
      </c>
    </row>
    <row r="1876" spans="2:7">
      <c r="B1876" s="325" t="s">
        <v>245</v>
      </c>
      <c r="C1876" s="325" t="s">
        <v>293</v>
      </c>
      <c r="D1876" s="325" t="str">
        <f>CONCATENATE(Table2[[#This Row],[Measure]],Table2[[#This Row],[Variant]])</f>
        <v>TrofferRetroT2x4controls</v>
      </c>
      <c r="E1876">
        <v>56</v>
      </c>
      <c r="F1876" t="str">
        <f>CONCATENATE(Table2[[#This Row],[Measure &amp; Variant]],Table2[[#This Row],[Rated Power/Unit]])</f>
        <v>TrofferRetroT2x4controls56</v>
      </c>
      <c r="G1876">
        <f>Table2[[#This Row],[Rated Power/Unit]]*0.5</f>
        <v>28</v>
      </c>
    </row>
    <row r="1877" spans="2:7">
      <c r="B1877" s="325" t="s">
        <v>245</v>
      </c>
      <c r="C1877" s="325" t="s">
        <v>293</v>
      </c>
      <c r="D1877" s="325" t="str">
        <f>CONCATENATE(Table2[[#This Row],[Measure]],Table2[[#This Row],[Variant]])</f>
        <v>TrofferRetroT2x4controls</v>
      </c>
      <c r="E1877">
        <v>57</v>
      </c>
      <c r="F1877" t="str">
        <f>CONCATENATE(Table2[[#This Row],[Measure &amp; Variant]],Table2[[#This Row],[Rated Power/Unit]])</f>
        <v>TrofferRetroT2x4controls57</v>
      </c>
      <c r="G1877">
        <f>Table2[[#This Row],[Rated Power/Unit]]*0.5</f>
        <v>28.5</v>
      </c>
    </row>
    <row r="1878" spans="2:7">
      <c r="B1878" s="325" t="s">
        <v>245</v>
      </c>
      <c r="C1878" s="325" t="s">
        <v>293</v>
      </c>
      <c r="D1878" s="325" t="str">
        <f>CONCATENATE(Table2[[#This Row],[Measure]],Table2[[#This Row],[Variant]])</f>
        <v>TrofferRetroT2x4controls</v>
      </c>
      <c r="E1878">
        <v>58</v>
      </c>
      <c r="F1878" t="str">
        <f>CONCATENATE(Table2[[#This Row],[Measure &amp; Variant]],Table2[[#This Row],[Rated Power/Unit]])</f>
        <v>TrofferRetroT2x4controls58</v>
      </c>
      <c r="G1878">
        <f>Table2[[#This Row],[Rated Power/Unit]]*0.5</f>
        <v>29</v>
      </c>
    </row>
    <row r="1879" spans="2:7">
      <c r="B1879" s="325" t="s">
        <v>245</v>
      </c>
      <c r="C1879" s="325" t="s">
        <v>293</v>
      </c>
      <c r="D1879" s="325" t="str">
        <f>CONCATENATE(Table2[[#This Row],[Measure]],Table2[[#This Row],[Variant]])</f>
        <v>TrofferRetroT2x4controls</v>
      </c>
      <c r="E1879">
        <v>59</v>
      </c>
      <c r="F1879" t="str">
        <f>CONCATENATE(Table2[[#This Row],[Measure &amp; Variant]],Table2[[#This Row],[Rated Power/Unit]])</f>
        <v>TrofferRetroT2x4controls59</v>
      </c>
      <c r="G1879">
        <f>Table2[[#This Row],[Rated Power/Unit]]*0.5</f>
        <v>29.5</v>
      </c>
    </row>
    <row r="1880" spans="2:7">
      <c r="B1880" s="325" t="s">
        <v>245</v>
      </c>
      <c r="C1880" s="325" t="s">
        <v>293</v>
      </c>
      <c r="D1880" s="325" t="str">
        <f>CONCATENATE(Table2[[#This Row],[Measure]],Table2[[#This Row],[Variant]])</f>
        <v>TrofferRetroT2x4controls</v>
      </c>
      <c r="E1880">
        <v>60</v>
      </c>
      <c r="F1880" t="str">
        <f>CONCATENATE(Table2[[#This Row],[Measure &amp; Variant]],Table2[[#This Row],[Rated Power/Unit]])</f>
        <v>TrofferRetroT2x4controls60</v>
      </c>
      <c r="G1880">
        <f>Table2[[#This Row],[Rated Power/Unit]]*0.5</f>
        <v>30</v>
      </c>
    </row>
    <row r="1881" spans="2:7">
      <c r="B1881" s="325" t="s">
        <v>245</v>
      </c>
      <c r="C1881" s="325" t="s">
        <v>293</v>
      </c>
      <c r="D1881" s="325" t="str">
        <f>CONCATENATE(Table2[[#This Row],[Measure]],Table2[[#This Row],[Variant]])</f>
        <v>TrofferRetroT2x4controls</v>
      </c>
      <c r="E1881">
        <v>61</v>
      </c>
      <c r="F1881" t="str">
        <f>CONCATENATE(Table2[[#This Row],[Measure &amp; Variant]],Table2[[#This Row],[Rated Power/Unit]])</f>
        <v>TrofferRetroT2x4controls61</v>
      </c>
      <c r="G1881">
        <f>Table2[[#This Row],[Rated Power/Unit]]*0.5</f>
        <v>30.5</v>
      </c>
    </row>
    <row r="1882" spans="2:7">
      <c r="B1882" s="325" t="s">
        <v>245</v>
      </c>
      <c r="C1882" s="325" t="s">
        <v>293</v>
      </c>
      <c r="D1882" s="325" t="str">
        <f>CONCATENATE(Table2[[#This Row],[Measure]],Table2[[#This Row],[Variant]])</f>
        <v>TrofferRetroT2x4controls</v>
      </c>
      <c r="E1882">
        <v>62</v>
      </c>
      <c r="F1882" t="str">
        <f>CONCATENATE(Table2[[#This Row],[Measure &amp; Variant]],Table2[[#This Row],[Rated Power/Unit]])</f>
        <v>TrofferRetroT2x4controls62</v>
      </c>
      <c r="G1882">
        <f>Table2[[#This Row],[Rated Power/Unit]]*0.5</f>
        <v>31</v>
      </c>
    </row>
    <row r="1883" spans="2:7">
      <c r="B1883" s="325" t="s">
        <v>245</v>
      </c>
      <c r="C1883" s="325" t="s">
        <v>293</v>
      </c>
      <c r="D1883" s="325" t="str">
        <f>CONCATENATE(Table2[[#This Row],[Measure]],Table2[[#This Row],[Variant]])</f>
        <v>TrofferRetroT2x4controls</v>
      </c>
      <c r="E1883">
        <v>63</v>
      </c>
      <c r="F1883" t="str">
        <f>CONCATENATE(Table2[[#This Row],[Measure &amp; Variant]],Table2[[#This Row],[Rated Power/Unit]])</f>
        <v>TrofferRetroT2x4controls63</v>
      </c>
      <c r="G1883">
        <f>Table2[[#This Row],[Rated Power/Unit]]*0.5</f>
        <v>31.5</v>
      </c>
    </row>
    <row r="1884" spans="2:7">
      <c r="B1884" s="325" t="s">
        <v>245</v>
      </c>
      <c r="C1884" s="325" t="s">
        <v>293</v>
      </c>
      <c r="D1884" s="325" t="str">
        <f>CONCATENATE(Table2[[#This Row],[Measure]],Table2[[#This Row],[Variant]])</f>
        <v>TrofferRetroT2x4controls</v>
      </c>
      <c r="E1884">
        <v>64</v>
      </c>
      <c r="F1884" t="str">
        <f>CONCATENATE(Table2[[#This Row],[Measure &amp; Variant]],Table2[[#This Row],[Rated Power/Unit]])</f>
        <v>TrofferRetroT2x4controls64</v>
      </c>
      <c r="G1884">
        <f>Table2[[#This Row],[Rated Power/Unit]]*0.5</f>
        <v>32</v>
      </c>
    </row>
    <row r="1885" spans="2:7">
      <c r="B1885" s="325" t="s">
        <v>245</v>
      </c>
      <c r="C1885" s="325" t="s">
        <v>293</v>
      </c>
      <c r="D1885" s="325" t="str">
        <f>CONCATENATE(Table2[[#This Row],[Measure]],Table2[[#This Row],[Variant]])</f>
        <v>TrofferRetroT2x4controls</v>
      </c>
      <c r="E1885">
        <v>65</v>
      </c>
      <c r="F1885" t="str">
        <f>CONCATENATE(Table2[[#This Row],[Measure &amp; Variant]],Table2[[#This Row],[Rated Power/Unit]])</f>
        <v>TrofferRetroT2x4controls65</v>
      </c>
      <c r="G1885">
        <f>Table2[[#This Row],[Rated Power/Unit]]*0.5</f>
        <v>32.5</v>
      </c>
    </row>
    <row r="1886" spans="2:7">
      <c r="B1886" s="325" t="s">
        <v>245</v>
      </c>
      <c r="C1886" s="325" t="s">
        <v>293</v>
      </c>
      <c r="D1886" s="325" t="str">
        <f>CONCATENATE(Table2[[#This Row],[Measure]],Table2[[#This Row],[Variant]])</f>
        <v>TrofferRetroT2x4controls</v>
      </c>
      <c r="E1886">
        <v>66</v>
      </c>
      <c r="F1886" t="str">
        <f>CONCATENATE(Table2[[#This Row],[Measure &amp; Variant]],Table2[[#This Row],[Rated Power/Unit]])</f>
        <v>TrofferRetroT2x4controls66</v>
      </c>
      <c r="G1886">
        <f>Table2[[#This Row],[Rated Power/Unit]]*0.5</f>
        <v>33</v>
      </c>
    </row>
    <row r="1887" spans="2:7">
      <c r="B1887" s="325" t="s">
        <v>245</v>
      </c>
      <c r="C1887" s="325" t="s">
        <v>293</v>
      </c>
      <c r="D1887" s="325" t="str">
        <f>CONCATENATE(Table2[[#This Row],[Measure]],Table2[[#This Row],[Variant]])</f>
        <v>TrofferRetroT2x4controls</v>
      </c>
      <c r="E1887">
        <v>67</v>
      </c>
      <c r="F1887" t="str">
        <f>CONCATENATE(Table2[[#This Row],[Measure &amp; Variant]],Table2[[#This Row],[Rated Power/Unit]])</f>
        <v>TrofferRetroT2x4controls67</v>
      </c>
      <c r="G1887">
        <f>Table2[[#This Row],[Rated Power/Unit]]*0.5</f>
        <v>33.5</v>
      </c>
    </row>
    <row r="1888" spans="2:7">
      <c r="B1888" s="325" t="s">
        <v>245</v>
      </c>
      <c r="C1888" s="325" t="s">
        <v>293</v>
      </c>
      <c r="D1888" s="325" t="str">
        <f>CONCATENATE(Table2[[#This Row],[Measure]],Table2[[#This Row],[Variant]])</f>
        <v>TrofferRetroT2x4controls</v>
      </c>
      <c r="E1888">
        <v>68</v>
      </c>
      <c r="F1888" t="str">
        <f>CONCATENATE(Table2[[#This Row],[Measure &amp; Variant]],Table2[[#This Row],[Rated Power/Unit]])</f>
        <v>TrofferRetroT2x4controls68</v>
      </c>
      <c r="G1888">
        <f>Table2[[#This Row],[Rated Power/Unit]]*0.5</f>
        <v>34</v>
      </c>
    </row>
    <row r="1889" spans="2:7">
      <c r="B1889" s="325" t="s">
        <v>245</v>
      </c>
      <c r="C1889" s="325" t="s">
        <v>293</v>
      </c>
      <c r="D1889" s="325" t="str">
        <f>CONCATENATE(Table2[[#This Row],[Measure]],Table2[[#This Row],[Variant]])</f>
        <v>TrofferRetroT2x4controls</v>
      </c>
      <c r="E1889">
        <v>69</v>
      </c>
      <c r="F1889" t="str">
        <f>CONCATENATE(Table2[[#This Row],[Measure &amp; Variant]],Table2[[#This Row],[Rated Power/Unit]])</f>
        <v>TrofferRetroT2x4controls69</v>
      </c>
      <c r="G1889">
        <f>Table2[[#This Row],[Rated Power/Unit]]*0.5</f>
        <v>34.5</v>
      </c>
    </row>
    <row r="1890" spans="2:7">
      <c r="B1890" s="325" t="s">
        <v>245</v>
      </c>
      <c r="C1890" s="325" t="s">
        <v>293</v>
      </c>
      <c r="D1890" s="325" t="str">
        <f>CONCATENATE(Table2[[#This Row],[Measure]],Table2[[#This Row],[Variant]])</f>
        <v>TrofferRetroT2x4controls</v>
      </c>
      <c r="E1890">
        <v>70</v>
      </c>
      <c r="F1890" t="str">
        <f>CONCATENATE(Table2[[#This Row],[Measure &amp; Variant]],Table2[[#This Row],[Rated Power/Unit]])</f>
        <v>TrofferRetroT2x4controls70</v>
      </c>
      <c r="G1890">
        <f>Table2[[#This Row],[Rated Power/Unit]]*0.5</f>
        <v>35</v>
      </c>
    </row>
    <row r="1891" spans="2:7">
      <c r="B1891" s="325" t="s">
        <v>245</v>
      </c>
      <c r="C1891" s="325" t="s">
        <v>293</v>
      </c>
      <c r="D1891" s="325" t="str">
        <f>CONCATENATE(Table2[[#This Row],[Measure]],Table2[[#This Row],[Variant]])</f>
        <v>TrofferRetroT2x4controls</v>
      </c>
      <c r="E1891">
        <v>71</v>
      </c>
      <c r="F1891" t="str">
        <f>CONCATENATE(Table2[[#This Row],[Measure &amp; Variant]],Table2[[#This Row],[Rated Power/Unit]])</f>
        <v>TrofferRetroT2x4controls71</v>
      </c>
      <c r="G1891">
        <f>Table2[[#This Row],[Rated Power/Unit]]*0.5</f>
        <v>35.5</v>
      </c>
    </row>
    <row r="1892" spans="2:7">
      <c r="B1892" s="325" t="s">
        <v>245</v>
      </c>
      <c r="C1892" s="325" t="s">
        <v>293</v>
      </c>
      <c r="D1892" s="325" t="str">
        <f>CONCATENATE(Table2[[#This Row],[Measure]],Table2[[#This Row],[Variant]])</f>
        <v>TrofferRetroT2x4controls</v>
      </c>
      <c r="E1892">
        <v>72</v>
      </c>
      <c r="F1892" t="str">
        <f>CONCATENATE(Table2[[#This Row],[Measure &amp; Variant]],Table2[[#This Row],[Rated Power/Unit]])</f>
        <v>TrofferRetroT2x4controls72</v>
      </c>
      <c r="G1892">
        <f>Table2[[#This Row],[Rated Power/Unit]]*0.5</f>
        <v>36</v>
      </c>
    </row>
    <row r="1893" spans="2:7">
      <c r="B1893" s="325" t="s">
        <v>245</v>
      </c>
      <c r="C1893" s="325" t="s">
        <v>293</v>
      </c>
      <c r="D1893" s="325" t="str">
        <f>CONCATENATE(Table2[[#This Row],[Measure]],Table2[[#This Row],[Variant]])</f>
        <v>TrofferRetroT2x4controls</v>
      </c>
      <c r="E1893">
        <v>73</v>
      </c>
      <c r="F1893" t="str">
        <f>CONCATENATE(Table2[[#This Row],[Measure &amp; Variant]],Table2[[#This Row],[Rated Power/Unit]])</f>
        <v>TrofferRetroT2x4controls73</v>
      </c>
      <c r="G1893">
        <f>Table2[[#This Row],[Rated Power/Unit]]*0.5</f>
        <v>36.5</v>
      </c>
    </row>
    <row r="1894" spans="2:7">
      <c r="B1894" s="325" t="s">
        <v>245</v>
      </c>
      <c r="C1894" s="325" t="s">
        <v>293</v>
      </c>
      <c r="D1894" s="325" t="str">
        <f>CONCATENATE(Table2[[#This Row],[Measure]],Table2[[#This Row],[Variant]])</f>
        <v>TrofferRetroT2x4controls</v>
      </c>
      <c r="E1894">
        <v>74</v>
      </c>
      <c r="F1894" t="str">
        <f>CONCATENATE(Table2[[#This Row],[Measure &amp; Variant]],Table2[[#This Row],[Rated Power/Unit]])</f>
        <v>TrofferRetroT2x4controls74</v>
      </c>
      <c r="G1894">
        <f>Table2[[#This Row],[Rated Power/Unit]]*0.5</f>
        <v>37</v>
      </c>
    </row>
    <row r="1895" spans="2:7">
      <c r="B1895" s="325" t="s">
        <v>245</v>
      </c>
      <c r="C1895" s="325" t="s">
        <v>293</v>
      </c>
      <c r="D1895" s="325" t="str">
        <f>CONCATENATE(Table2[[#This Row],[Measure]],Table2[[#This Row],[Variant]])</f>
        <v>TrofferRetroT2x4controls</v>
      </c>
      <c r="E1895">
        <v>75</v>
      </c>
      <c r="F1895" t="str">
        <f>CONCATENATE(Table2[[#This Row],[Measure &amp; Variant]],Table2[[#This Row],[Rated Power/Unit]])</f>
        <v>TrofferRetroT2x4controls75</v>
      </c>
      <c r="G1895">
        <f>Table2[[#This Row],[Rated Power/Unit]]*0.5</f>
        <v>37.5</v>
      </c>
    </row>
    <row r="1896" spans="2:7">
      <c r="B1896" s="325" t="s">
        <v>245</v>
      </c>
      <c r="C1896" s="325" t="s">
        <v>293</v>
      </c>
      <c r="D1896" s="325" t="str">
        <f>CONCATENATE(Table2[[#This Row],[Measure]],Table2[[#This Row],[Variant]])</f>
        <v>TrofferRetroT2x4controls</v>
      </c>
      <c r="E1896">
        <v>76</v>
      </c>
      <c r="F1896" t="str">
        <f>CONCATENATE(Table2[[#This Row],[Measure &amp; Variant]],Table2[[#This Row],[Rated Power/Unit]])</f>
        <v>TrofferRetroT2x4controls76</v>
      </c>
      <c r="G1896">
        <f>Table2[[#This Row],[Rated Power/Unit]]*0.5</f>
        <v>38</v>
      </c>
    </row>
    <row r="1897" spans="2:7">
      <c r="B1897" s="325" t="s">
        <v>245</v>
      </c>
      <c r="C1897" s="325" t="s">
        <v>293</v>
      </c>
      <c r="D1897" s="325" t="str">
        <f>CONCATENATE(Table2[[#This Row],[Measure]],Table2[[#This Row],[Variant]])</f>
        <v>TrofferRetroT2x4controls</v>
      </c>
      <c r="E1897">
        <v>77</v>
      </c>
      <c r="F1897" t="str">
        <f>CONCATENATE(Table2[[#This Row],[Measure &amp; Variant]],Table2[[#This Row],[Rated Power/Unit]])</f>
        <v>TrofferRetroT2x4controls77</v>
      </c>
      <c r="G1897">
        <f>Table2[[#This Row],[Rated Power/Unit]]*0.5</f>
        <v>38.5</v>
      </c>
    </row>
    <row r="1898" spans="2:7">
      <c r="B1898" s="325" t="s">
        <v>245</v>
      </c>
      <c r="C1898" s="325" t="s">
        <v>293</v>
      </c>
      <c r="D1898" s="325" t="str">
        <f>CONCATENATE(Table2[[#This Row],[Measure]],Table2[[#This Row],[Variant]])</f>
        <v>TrofferRetroT2x4controls</v>
      </c>
      <c r="E1898">
        <v>78</v>
      </c>
      <c r="F1898" t="str">
        <f>CONCATENATE(Table2[[#This Row],[Measure &amp; Variant]],Table2[[#This Row],[Rated Power/Unit]])</f>
        <v>TrofferRetroT2x4controls78</v>
      </c>
      <c r="G1898">
        <f>Table2[[#This Row],[Rated Power/Unit]]*0.5</f>
        <v>39</v>
      </c>
    </row>
    <row r="1899" spans="2:7">
      <c r="B1899" s="325" t="s">
        <v>245</v>
      </c>
      <c r="C1899" s="325" t="s">
        <v>293</v>
      </c>
      <c r="D1899" s="325" t="str">
        <f>CONCATENATE(Table2[[#This Row],[Measure]],Table2[[#This Row],[Variant]])</f>
        <v>TrofferRetroT2x4controls</v>
      </c>
      <c r="E1899">
        <v>79</v>
      </c>
      <c r="F1899" t="str">
        <f>CONCATENATE(Table2[[#This Row],[Measure &amp; Variant]],Table2[[#This Row],[Rated Power/Unit]])</f>
        <v>TrofferRetroT2x4controls79</v>
      </c>
      <c r="G1899">
        <f>Table2[[#This Row],[Rated Power/Unit]]*0.5</f>
        <v>39.5</v>
      </c>
    </row>
    <row r="1900" spans="2:7">
      <c r="B1900" s="325" t="s">
        <v>245</v>
      </c>
      <c r="C1900" s="325" t="s">
        <v>293</v>
      </c>
      <c r="D1900" s="325" t="str">
        <f>CONCATENATE(Table2[[#This Row],[Measure]],Table2[[#This Row],[Variant]])</f>
        <v>TrofferRetroT2x4controls</v>
      </c>
      <c r="E1900">
        <v>80</v>
      </c>
      <c r="F1900" t="str">
        <f>CONCATENATE(Table2[[#This Row],[Measure &amp; Variant]],Table2[[#This Row],[Rated Power/Unit]])</f>
        <v>TrofferRetroT2x4controls80</v>
      </c>
      <c r="G1900">
        <f>Table2[[#This Row],[Rated Power/Unit]]*0.5</f>
        <v>40</v>
      </c>
    </row>
    <row r="1901" spans="2:7">
      <c r="B1901" s="325" t="s">
        <v>245</v>
      </c>
      <c r="C1901" s="325" t="s">
        <v>293</v>
      </c>
      <c r="D1901" s="325" t="str">
        <f>CONCATENATE(Table2[[#This Row],[Measure]],Table2[[#This Row],[Variant]])</f>
        <v>TrofferRetroT2x4controls</v>
      </c>
      <c r="E1901">
        <v>81</v>
      </c>
      <c r="F1901" t="str">
        <f>CONCATENATE(Table2[[#This Row],[Measure &amp; Variant]],Table2[[#This Row],[Rated Power/Unit]])</f>
        <v>TrofferRetroT2x4controls81</v>
      </c>
      <c r="G1901">
        <f>Table2[[#This Row],[Rated Power/Unit]]*0.5</f>
        <v>40.5</v>
      </c>
    </row>
    <row r="1902" spans="2:7">
      <c r="B1902" s="325" t="s">
        <v>245</v>
      </c>
      <c r="C1902" s="325" t="s">
        <v>293</v>
      </c>
      <c r="D1902" s="325" t="str">
        <f>CONCATENATE(Table2[[#This Row],[Measure]],Table2[[#This Row],[Variant]])</f>
        <v>TrofferRetroT2x4controls</v>
      </c>
      <c r="E1902">
        <v>82</v>
      </c>
      <c r="F1902" t="str">
        <f>CONCATENATE(Table2[[#This Row],[Measure &amp; Variant]],Table2[[#This Row],[Rated Power/Unit]])</f>
        <v>TrofferRetroT2x4controls82</v>
      </c>
      <c r="G1902">
        <f>Table2[[#This Row],[Rated Power/Unit]]*0.5</f>
        <v>41</v>
      </c>
    </row>
    <row r="1903" spans="2:7">
      <c r="B1903" s="325" t="s">
        <v>245</v>
      </c>
      <c r="C1903" s="325" t="s">
        <v>293</v>
      </c>
      <c r="D1903" s="325" t="str">
        <f>CONCATENATE(Table2[[#This Row],[Measure]],Table2[[#This Row],[Variant]])</f>
        <v>TrofferRetroT2x4controls</v>
      </c>
      <c r="E1903">
        <v>83</v>
      </c>
      <c r="F1903" t="str">
        <f>CONCATENATE(Table2[[#This Row],[Measure &amp; Variant]],Table2[[#This Row],[Rated Power/Unit]])</f>
        <v>TrofferRetroT2x4controls83</v>
      </c>
      <c r="G1903">
        <f>Table2[[#This Row],[Rated Power/Unit]]*0.5</f>
        <v>41.5</v>
      </c>
    </row>
    <row r="1904" spans="2:7">
      <c r="B1904" s="325" t="s">
        <v>245</v>
      </c>
      <c r="C1904" s="325" t="s">
        <v>293</v>
      </c>
      <c r="D1904" s="325" t="str">
        <f>CONCATENATE(Table2[[#This Row],[Measure]],Table2[[#This Row],[Variant]])</f>
        <v>TrofferRetroT2x4controls</v>
      </c>
      <c r="E1904">
        <v>84</v>
      </c>
      <c r="F1904" t="str">
        <f>CONCATENATE(Table2[[#This Row],[Measure &amp; Variant]],Table2[[#This Row],[Rated Power/Unit]])</f>
        <v>TrofferRetroT2x4controls84</v>
      </c>
      <c r="G1904">
        <f>Table2[[#This Row],[Rated Power/Unit]]*0.5</f>
        <v>42</v>
      </c>
    </row>
    <row r="1905" spans="2:7">
      <c r="B1905" s="325" t="s">
        <v>245</v>
      </c>
      <c r="C1905" s="325" t="s">
        <v>293</v>
      </c>
      <c r="D1905" s="325" t="str">
        <f>CONCATENATE(Table2[[#This Row],[Measure]],Table2[[#This Row],[Variant]])</f>
        <v>TrofferRetroT2x4controls</v>
      </c>
      <c r="E1905">
        <v>85</v>
      </c>
      <c r="F1905" t="str">
        <f>CONCATENATE(Table2[[#This Row],[Measure &amp; Variant]],Table2[[#This Row],[Rated Power/Unit]])</f>
        <v>TrofferRetroT2x4controls85</v>
      </c>
      <c r="G1905">
        <f>Table2[[#This Row],[Rated Power/Unit]]*0.5</f>
        <v>42.5</v>
      </c>
    </row>
    <row r="1906" spans="2:7">
      <c r="B1906" s="325" t="s">
        <v>245</v>
      </c>
      <c r="C1906" s="325" t="s">
        <v>293</v>
      </c>
      <c r="D1906" s="325" t="str">
        <f>CONCATENATE(Table2[[#This Row],[Measure]],Table2[[#This Row],[Variant]])</f>
        <v>TrofferRetroT2x4controls</v>
      </c>
      <c r="E1906">
        <v>86</v>
      </c>
      <c r="F1906" t="str">
        <f>CONCATENATE(Table2[[#This Row],[Measure &amp; Variant]],Table2[[#This Row],[Rated Power/Unit]])</f>
        <v>TrofferRetroT2x4controls86</v>
      </c>
      <c r="G1906">
        <f>Table2[[#This Row],[Rated Power/Unit]]*0.5</f>
        <v>43</v>
      </c>
    </row>
    <row r="1907" spans="2:7">
      <c r="B1907" s="325" t="s">
        <v>245</v>
      </c>
      <c r="C1907" s="325" t="s">
        <v>293</v>
      </c>
      <c r="D1907" s="325" t="str">
        <f>CONCATENATE(Table2[[#This Row],[Measure]],Table2[[#This Row],[Variant]])</f>
        <v>TrofferRetroT2x4controls</v>
      </c>
      <c r="E1907">
        <v>87</v>
      </c>
      <c r="F1907" t="str">
        <f>CONCATENATE(Table2[[#This Row],[Measure &amp; Variant]],Table2[[#This Row],[Rated Power/Unit]])</f>
        <v>TrofferRetroT2x4controls87</v>
      </c>
      <c r="G1907">
        <f>Table2[[#This Row],[Rated Power/Unit]]*0.5</f>
        <v>43.5</v>
      </c>
    </row>
    <row r="1908" spans="2:7">
      <c r="B1908" s="325" t="s">
        <v>245</v>
      </c>
      <c r="C1908" s="325" t="s">
        <v>293</v>
      </c>
      <c r="D1908" s="325" t="str">
        <f>CONCATENATE(Table2[[#This Row],[Measure]],Table2[[#This Row],[Variant]])</f>
        <v>TrofferRetroT2x4controls</v>
      </c>
      <c r="E1908">
        <v>88</v>
      </c>
      <c r="F1908" t="str">
        <f>CONCATENATE(Table2[[#This Row],[Measure &amp; Variant]],Table2[[#This Row],[Rated Power/Unit]])</f>
        <v>TrofferRetroT2x4controls88</v>
      </c>
      <c r="G1908">
        <f>Table2[[#This Row],[Rated Power/Unit]]*0.5</f>
        <v>44</v>
      </c>
    </row>
    <row r="1909" spans="2:7">
      <c r="B1909" s="325" t="s">
        <v>245</v>
      </c>
      <c r="C1909" s="325" t="s">
        <v>293</v>
      </c>
      <c r="D1909" s="325" t="str">
        <f>CONCATENATE(Table2[[#This Row],[Measure]],Table2[[#This Row],[Variant]])</f>
        <v>TrofferRetroT2x4controls</v>
      </c>
      <c r="E1909">
        <v>89</v>
      </c>
      <c r="F1909" t="str">
        <f>CONCATENATE(Table2[[#This Row],[Measure &amp; Variant]],Table2[[#This Row],[Rated Power/Unit]])</f>
        <v>TrofferRetroT2x4controls89</v>
      </c>
      <c r="G1909">
        <f>Table2[[#This Row],[Rated Power/Unit]]*0.5</f>
        <v>44.5</v>
      </c>
    </row>
    <row r="1910" spans="2:7">
      <c r="B1910" s="325" t="s">
        <v>245</v>
      </c>
      <c r="C1910" s="325" t="s">
        <v>293</v>
      </c>
      <c r="D1910" s="325" t="str">
        <f>CONCATENATE(Table2[[#This Row],[Measure]],Table2[[#This Row],[Variant]])</f>
        <v>TrofferRetroT2x4controls</v>
      </c>
      <c r="E1910">
        <v>90</v>
      </c>
      <c r="F1910" t="str">
        <f>CONCATENATE(Table2[[#This Row],[Measure &amp; Variant]],Table2[[#This Row],[Rated Power/Unit]])</f>
        <v>TrofferRetroT2x4controls90</v>
      </c>
      <c r="G1910">
        <f>Table2[[#This Row],[Rated Power/Unit]]*0.5</f>
        <v>45</v>
      </c>
    </row>
    <row r="1911" spans="2:7">
      <c r="B1911" s="325" t="s">
        <v>245</v>
      </c>
      <c r="C1911" s="325" t="s">
        <v>293</v>
      </c>
      <c r="D1911" s="325" t="str">
        <f>CONCATENATE(Table2[[#This Row],[Measure]],Table2[[#This Row],[Variant]])</f>
        <v>TrofferRetroT2x4controls</v>
      </c>
      <c r="E1911">
        <v>91</v>
      </c>
      <c r="F1911" t="str">
        <f>CONCATENATE(Table2[[#This Row],[Measure &amp; Variant]],Table2[[#This Row],[Rated Power/Unit]])</f>
        <v>TrofferRetroT2x4controls91</v>
      </c>
      <c r="G1911">
        <f>Table2[[#This Row],[Rated Power/Unit]]*0.5</f>
        <v>45.5</v>
      </c>
    </row>
    <row r="1912" spans="2:7">
      <c r="B1912" s="325" t="s">
        <v>245</v>
      </c>
      <c r="C1912" s="325" t="s">
        <v>293</v>
      </c>
      <c r="D1912" s="325" t="str">
        <f>CONCATENATE(Table2[[#This Row],[Measure]],Table2[[#This Row],[Variant]])</f>
        <v>TrofferRetroT2x4controls</v>
      </c>
      <c r="E1912">
        <v>92</v>
      </c>
      <c r="F1912" t="str">
        <f>CONCATENATE(Table2[[#This Row],[Measure &amp; Variant]],Table2[[#This Row],[Rated Power/Unit]])</f>
        <v>TrofferRetroT2x4controls92</v>
      </c>
      <c r="G1912">
        <f>Table2[[#This Row],[Rated Power/Unit]]*0.5</f>
        <v>46</v>
      </c>
    </row>
    <row r="1913" spans="2:7">
      <c r="B1913" s="325" t="s">
        <v>245</v>
      </c>
      <c r="C1913" s="325" t="s">
        <v>293</v>
      </c>
      <c r="D1913" s="325" t="str">
        <f>CONCATENATE(Table2[[#This Row],[Measure]],Table2[[#This Row],[Variant]])</f>
        <v>TrofferRetroT2x4controls</v>
      </c>
      <c r="E1913">
        <v>93</v>
      </c>
      <c r="F1913" t="str">
        <f>CONCATENATE(Table2[[#This Row],[Measure &amp; Variant]],Table2[[#This Row],[Rated Power/Unit]])</f>
        <v>TrofferRetroT2x4controls93</v>
      </c>
      <c r="G1913">
        <f>Table2[[#This Row],[Rated Power/Unit]]*0.5</f>
        <v>46.5</v>
      </c>
    </row>
    <row r="1914" spans="2:7">
      <c r="B1914" s="325" t="s">
        <v>245</v>
      </c>
      <c r="C1914" s="325" t="s">
        <v>293</v>
      </c>
      <c r="D1914" s="325" t="str">
        <f>CONCATENATE(Table2[[#This Row],[Measure]],Table2[[#This Row],[Variant]])</f>
        <v>TrofferRetroT2x4controls</v>
      </c>
      <c r="E1914">
        <v>94</v>
      </c>
      <c r="F1914" t="str">
        <f>CONCATENATE(Table2[[#This Row],[Measure &amp; Variant]],Table2[[#This Row],[Rated Power/Unit]])</f>
        <v>TrofferRetroT2x4controls94</v>
      </c>
      <c r="G1914">
        <f>Table2[[#This Row],[Rated Power/Unit]]*0.5</f>
        <v>47</v>
      </c>
    </row>
    <row r="1915" spans="2:7">
      <c r="B1915" s="325" t="s">
        <v>245</v>
      </c>
      <c r="C1915" s="325" t="s">
        <v>293</v>
      </c>
      <c r="D1915" s="325" t="str">
        <f>CONCATENATE(Table2[[#This Row],[Measure]],Table2[[#This Row],[Variant]])</f>
        <v>TrofferRetroT2x4controls</v>
      </c>
      <c r="E1915">
        <v>95</v>
      </c>
      <c r="F1915" t="str">
        <f>CONCATENATE(Table2[[#This Row],[Measure &amp; Variant]],Table2[[#This Row],[Rated Power/Unit]])</f>
        <v>TrofferRetroT2x4controls95</v>
      </c>
      <c r="G1915">
        <f>Table2[[#This Row],[Rated Power/Unit]]*0.5</f>
        <v>47.5</v>
      </c>
    </row>
    <row r="1916" spans="2:7">
      <c r="B1916" s="325" t="s">
        <v>245</v>
      </c>
      <c r="C1916" s="325" t="s">
        <v>293</v>
      </c>
      <c r="D1916" s="325" t="str">
        <f>CONCATENATE(Table2[[#This Row],[Measure]],Table2[[#This Row],[Variant]])</f>
        <v>TrofferRetroT2x4controls</v>
      </c>
      <c r="E1916">
        <v>96</v>
      </c>
      <c r="F1916" t="str">
        <f>CONCATENATE(Table2[[#This Row],[Measure &amp; Variant]],Table2[[#This Row],[Rated Power/Unit]])</f>
        <v>TrofferRetroT2x4controls96</v>
      </c>
      <c r="G1916">
        <f>Table2[[#This Row],[Rated Power/Unit]]*0.5</f>
        <v>48</v>
      </c>
    </row>
    <row r="1917" spans="2:7">
      <c r="B1917" s="325" t="s">
        <v>245</v>
      </c>
      <c r="C1917" s="325" t="s">
        <v>293</v>
      </c>
      <c r="D1917" s="325" t="str">
        <f>CONCATENATE(Table2[[#This Row],[Measure]],Table2[[#This Row],[Variant]])</f>
        <v>TrofferRetroT2x4controls</v>
      </c>
      <c r="E1917">
        <v>97</v>
      </c>
      <c r="F1917" t="str">
        <f>CONCATENATE(Table2[[#This Row],[Measure &amp; Variant]],Table2[[#This Row],[Rated Power/Unit]])</f>
        <v>TrofferRetroT2x4controls97</v>
      </c>
      <c r="G1917">
        <f>Table2[[#This Row],[Rated Power/Unit]]*0.5</f>
        <v>48.5</v>
      </c>
    </row>
    <row r="1918" spans="2:7">
      <c r="B1918" s="325" t="s">
        <v>245</v>
      </c>
      <c r="C1918" s="325" t="s">
        <v>293</v>
      </c>
      <c r="D1918" s="325" t="str">
        <f>CONCATENATE(Table2[[#This Row],[Measure]],Table2[[#This Row],[Variant]])</f>
        <v>TrofferRetroT2x4controls</v>
      </c>
      <c r="E1918">
        <v>98</v>
      </c>
      <c r="F1918" t="str">
        <f>CONCATENATE(Table2[[#This Row],[Measure &amp; Variant]],Table2[[#This Row],[Rated Power/Unit]])</f>
        <v>TrofferRetroT2x4controls98</v>
      </c>
      <c r="G1918">
        <f>Table2[[#This Row],[Rated Power/Unit]]*0.5</f>
        <v>49</v>
      </c>
    </row>
    <row r="1919" spans="2:7">
      <c r="B1919" s="325" t="s">
        <v>245</v>
      </c>
      <c r="C1919" s="325" t="s">
        <v>293</v>
      </c>
      <c r="D1919" s="325" t="str">
        <f>CONCATENATE(Table2[[#This Row],[Measure]],Table2[[#This Row],[Variant]])</f>
        <v>TrofferRetroT2x4controls</v>
      </c>
      <c r="E1919">
        <v>99</v>
      </c>
      <c r="F1919" t="str">
        <f>CONCATENATE(Table2[[#This Row],[Measure &amp; Variant]],Table2[[#This Row],[Rated Power/Unit]])</f>
        <v>TrofferRetroT2x4controls99</v>
      </c>
      <c r="G1919">
        <f>Table2[[#This Row],[Rated Power/Unit]]*0.5</f>
        <v>49.5</v>
      </c>
    </row>
    <row r="1920" spans="2:7">
      <c r="B1920" s="325" t="s">
        <v>245</v>
      </c>
      <c r="C1920" s="325" t="s">
        <v>293</v>
      </c>
      <c r="D1920" s="325" t="str">
        <f>CONCATENATE(Table2[[#This Row],[Measure]],Table2[[#This Row],[Variant]])</f>
        <v>TrofferRetroT2x4controls</v>
      </c>
      <c r="E1920">
        <v>100</v>
      </c>
      <c r="F1920" t="str">
        <f>CONCATENATE(Table2[[#This Row],[Measure &amp; Variant]],Table2[[#This Row],[Rated Power/Unit]])</f>
        <v>TrofferRetroT2x4controls100</v>
      </c>
      <c r="G1920">
        <f>Table2[[#This Row],[Rated Power/Unit]]*0.5</f>
        <v>50</v>
      </c>
    </row>
    <row r="1921" spans="2:7">
      <c r="B1921" s="325" t="s">
        <v>245</v>
      </c>
      <c r="C1921" s="325" t="s">
        <v>296</v>
      </c>
      <c r="D1921" s="325" t="str">
        <f>CONCATENATE(Table2[[#This Row],[Measure]],Table2[[#This Row],[Variant]])</f>
        <v>TrofferRetroT2x2</v>
      </c>
      <c r="E1921">
        <v>15</v>
      </c>
      <c r="F1921" t="str">
        <f>CONCATENATE(Table2[[#This Row],[Measure &amp; Variant]],Table2[[#This Row],[Rated Power/Unit]])</f>
        <v>TrofferRetroT2x215</v>
      </c>
      <c r="G1921">
        <f>Table2[[#This Row],[Rated Power/Unit]]</f>
        <v>15</v>
      </c>
    </row>
    <row r="1922" spans="2:7">
      <c r="B1922" s="325" t="s">
        <v>245</v>
      </c>
      <c r="C1922" s="325" t="s">
        <v>296</v>
      </c>
      <c r="D1922" s="325" t="str">
        <f>CONCATENATE(Table2[[#This Row],[Measure]],Table2[[#This Row],[Variant]])</f>
        <v>TrofferRetroT2x2</v>
      </c>
      <c r="E1922">
        <v>16</v>
      </c>
      <c r="F1922" t="str">
        <f>CONCATENATE(Table2[[#This Row],[Measure &amp; Variant]],Table2[[#This Row],[Rated Power/Unit]])</f>
        <v>TrofferRetroT2x216</v>
      </c>
      <c r="G1922">
        <f>Table2[[#This Row],[Rated Power/Unit]]</f>
        <v>16</v>
      </c>
    </row>
    <row r="1923" spans="2:7">
      <c r="B1923" s="325" t="s">
        <v>245</v>
      </c>
      <c r="C1923" s="325" t="s">
        <v>296</v>
      </c>
      <c r="D1923" s="325" t="str">
        <f>CONCATENATE(Table2[[#This Row],[Measure]],Table2[[#This Row],[Variant]])</f>
        <v>TrofferRetroT2x2</v>
      </c>
      <c r="E1923">
        <v>17</v>
      </c>
      <c r="F1923" t="str">
        <f>CONCATENATE(Table2[[#This Row],[Measure &amp; Variant]],Table2[[#This Row],[Rated Power/Unit]])</f>
        <v>TrofferRetroT2x217</v>
      </c>
      <c r="G1923">
        <f>Table2[[#This Row],[Rated Power/Unit]]</f>
        <v>17</v>
      </c>
    </row>
    <row r="1924" spans="2:7">
      <c r="B1924" s="325" t="s">
        <v>245</v>
      </c>
      <c r="C1924" s="325" t="s">
        <v>296</v>
      </c>
      <c r="D1924" s="325" t="str">
        <f>CONCATENATE(Table2[[#This Row],[Measure]],Table2[[#This Row],[Variant]])</f>
        <v>TrofferRetroT2x2</v>
      </c>
      <c r="E1924">
        <v>18</v>
      </c>
      <c r="F1924" t="str">
        <f>CONCATENATE(Table2[[#This Row],[Measure &amp; Variant]],Table2[[#This Row],[Rated Power/Unit]])</f>
        <v>TrofferRetroT2x218</v>
      </c>
      <c r="G1924">
        <f>Table2[[#This Row],[Rated Power/Unit]]</f>
        <v>18</v>
      </c>
    </row>
    <row r="1925" spans="2:7">
      <c r="B1925" s="325" t="s">
        <v>245</v>
      </c>
      <c r="C1925" s="325" t="s">
        <v>296</v>
      </c>
      <c r="D1925" s="325" t="str">
        <f>CONCATENATE(Table2[[#This Row],[Measure]],Table2[[#This Row],[Variant]])</f>
        <v>TrofferRetroT2x2</v>
      </c>
      <c r="E1925">
        <v>19</v>
      </c>
      <c r="F1925" t="str">
        <f>CONCATENATE(Table2[[#This Row],[Measure &amp; Variant]],Table2[[#This Row],[Rated Power/Unit]])</f>
        <v>TrofferRetroT2x219</v>
      </c>
      <c r="G1925">
        <f>Table2[[#This Row],[Rated Power/Unit]]</f>
        <v>19</v>
      </c>
    </row>
    <row r="1926" spans="2:7">
      <c r="B1926" s="325" t="s">
        <v>245</v>
      </c>
      <c r="C1926" s="325" t="s">
        <v>296</v>
      </c>
      <c r="D1926" s="325" t="str">
        <f>CONCATENATE(Table2[[#This Row],[Measure]],Table2[[#This Row],[Variant]])</f>
        <v>TrofferRetroT2x2</v>
      </c>
      <c r="E1926">
        <v>20</v>
      </c>
      <c r="F1926" t="str">
        <f>CONCATENATE(Table2[[#This Row],[Measure &amp; Variant]],Table2[[#This Row],[Rated Power/Unit]])</f>
        <v>TrofferRetroT2x220</v>
      </c>
      <c r="G1926">
        <f>Table2[[#This Row],[Rated Power/Unit]]</f>
        <v>20</v>
      </c>
    </row>
    <row r="1927" spans="2:7">
      <c r="B1927" s="325" t="s">
        <v>245</v>
      </c>
      <c r="C1927" s="325" t="s">
        <v>296</v>
      </c>
      <c r="D1927" s="325" t="str">
        <f>CONCATENATE(Table2[[#This Row],[Measure]],Table2[[#This Row],[Variant]])</f>
        <v>TrofferRetroT2x2</v>
      </c>
      <c r="E1927">
        <v>21</v>
      </c>
      <c r="F1927" t="str">
        <f>CONCATENATE(Table2[[#This Row],[Measure &amp; Variant]],Table2[[#This Row],[Rated Power/Unit]])</f>
        <v>TrofferRetroT2x221</v>
      </c>
      <c r="G1927">
        <f>Table2[[#This Row],[Rated Power/Unit]]</f>
        <v>21</v>
      </c>
    </row>
    <row r="1928" spans="2:7">
      <c r="B1928" s="325" t="s">
        <v>245</v>
      </c>
      <c r="C1928" s="325" t="s">
        <v>296</v>
      </c>
      <c r="D1928" s="325" t="str">
        <f>CONCATENATE(Table2[[#This Row],[Measure]],Table2[[#This Row],[Variant]])</f>
        <v>TrofferRetroT2x2</v>
      </c>
      <c r="E1928">
        <v>22</v>
      </c>
      <c r="F1928" t="str">
        <f>CONCATENATE(Table2[[#This Row],[Measure &amp; Variant]],Table2[[#This Row],[Rated Power/Unit]])</f>
        <v>TrofferRetroT2x222</v>
      </c>
      <c r="G1928">
        <f>Table2[[#This Row],[Rated Power/Unit]]</f>
        <v>22</v>
      </c>
    </row>
    <row r="1929" spans="2:7">
      <c r="B1929" s="325" t="s">
        <v>245</v>
      </c>
      <c r="C1929" s="325" t="s">
        <v>296</v>
      </c>
      <c r="D1929" s="325" t="str">
        <f>CONCATENATE(Table2[[#This Row],[Measure]],Table2[[#This Row],[Variant]])</f>
        <v>TrofferRetroT2x2</v>
      </c>
      <c r="E1929">
        <v>23</v>
      </c>
      <c r="F1929" t="str">
        <f>CONCATENATE(Table2[[#This Row],[Measure &amp; Variant]],Table2[[#This Row],[Rated Power/Unit]])</f>
        <v>TrofferRetroT2x223</v>
      </c>
      <c r="G1929">
        <f>Table2[[#This Row],[Rated Power/Unit]]</f>
        <v>23</v>
      </c>
    </row>
    <row r="1930" spans="2:7">
      <c r="B1930" s="325" t="s">
        <v>245</v>
      </c>
      <c r="C1930" s="325" t="s">
        <v>296</v>
      </c>
      <c r="D1930" s="325" t="str">
        <f>CONCATENATE(Table2[[#This Row],[Measure]],Table2[[#This Row],[Variant]])</f>
        <v>TrofferRetroT2x2</v>
      </c>
      <c r="E1930">
        <v>24</v>
      </c>
      <c r="F1930" t="str">
        <f>CONCATENATE(Table2[[#This Row],[Measure &amp; Variant]],Table2[[#This Row],[Rated Power/Unit]])</f>
        <v>TrofferRetroT2x224</v>
      </c>
      <c r="G1930">
        <f>Table2[[#This Row],[Rated Power/Unit]]</f>
        <v>24</v>
      </c>
    </row>
    <row r="1931" spans="2:7">
      <c r="B1931" s="325" t="s">
        <v>245</v>
      </c>
      <c r="C1931" s="325" t="s">
        <v>296</v>
      </c>
      <c r="D1931" s="325" t="str">
        <f>CONCATENATE(Table2[[#This Row],[Measure]],Table2[[#This Row],[Variant]])</f>
        <v>TrofferRetroT2x2</v>
      </c>
      <c r="E1931">
        <v>25</v>
      </c>
      <c r="F1931" t="str">
        <f>CONCATENATE(Table2[[#This Row],[Measure &amp; Variant]],Table2[[#This Row],[Rated Power/Unit]])</f>
        <v>TrofferRetroT2x225</v>
      </c>
      <c r="G1931">
        <f>Table2[[#This Row],[Rated Power/Unit]]</f>
        <v>25</v>
      </c>
    </row>
    <row r="1932" spans="2:7">
      <c r="B1932" s="325" t="s">
        <v>245</v>
      </c>
      <c r="C1932" s="325" t="s">
        <v>296</v>
      </c>
      <c r="D1932" s="325" t="str">
        <f>CONCATENATE(Table2[[#This Row],[Measure]],Table2[[#This Row],[Variant]])</f>
        <v>TrofferRetroT2x2</v>
      </c>
      <c r="E1932">
        <v>26</v>
      </c>
      <c r="F1932" t="str">
        <f>CONCATENATE(Table2[[#This Row],[Measure &amp; Variant]],Table2[[#This Row],[Rated Power/Unit]])</f>
        <v>TrofferRetroT2x226</v>
      </c>
      <c r="G1932">
        <f>Table2[[#This Row],[Rated Power/Unit]]</f>
        <v>26</v>
      </c>
    </row>
    <row r="1933" spans="2:7">
      <c r="B1933" s="325" t="s">
        <v>245</v>
      </c>
      <c r="C1933" s="325" t="s">
        <v>296</v>
      </c>
      <c r="D1933" s="325" t="str">
        <f>CONCATENATE(Table2[[#This Row],[Measure]],Table2[[#This Row],[Variant]])</f>
        <v>TrofferRetroT2x2</v>
      </c>
      <c r="E1933">
        <v>27</v>
      </c>
      <c r="F1933" t="str">
        <f>CONCATENATE(Table2[[#This Row],[Measure &amp; Variant]],Table2[[#This Row],[Rated Power/Unit]])</f>
        <v>TrofferRetroT2x227</v>
      </c>
      <c r="G1933">
        <f>Table2[[#This Row],[Rated Power/Unit]]</f>
        <v>27</v>
      </c>
    </row>
    <row r="1934" spans="2:7">
      <c r="B1934" s="325" t="s">
        <v>245</v>
      </c>
      <c r="C1934" s="325" t="s">
        <v>296</v>
      </c>
      <c r="D1934" s="325" t="str">
        <f>CONCATENATE(Table2[[#This Row],[Measure]],Table2[[#This Row],[Variant]])</f>
        <v>TrofferRetroT2x2</v>
      </c>
      <c r="E1934">
        <v>28</v>
      </c>
      <c r="F1934" t="str">
        <f>CONCATENATE(Table2[[#This Row],[Measure &amp; Variant]],Table2[[#This Row],[Rated Power/Unit]])</f>
        <v>TrofferRetroT2x228</v>
      </c>
      <c r="G1934">
        <f>Table2[[#This Row],[Rated Power/Unit]]</f>
        <v>28</v>
      </c>
    </row>
    <row r="1935" spans="2:7">
      <c r="B1935" s="325" t="s">
        <v>245</v>
      </c>
      <c r="C1935" s="325" t="s">
        <v>296</v>
      </c>
      <c r="D1935" s="325" t="str">
        <f>CONCATENATE(Table2[[#This Row],[Measure]],Table2[[#This Row],[Variant]])</f>
        <v>TrofferRetroT2x2</v>
      </c>
      <c r="E1935">
        <v>29</v>
      </c>
      <c r="F1935" t="str">
        <f>CONCATENATE(Table2[[#This Row],[Measure &amp; Variant]],Table2[[#This Row],[Rated Power/Unit]])</f>
        <v>TrofferRetroT2x229</v>
      </c>
      <c r="G1935">
        <f>Table2[[#This Row],[Rated Power/Unit]]</f>
        <v>29</v>
      </c>
    </row>
    <row r="1936" spans="2:7">
      <c r="B1936" s="325" t="s">
        <v>245</v>
      </c>
      <c r="C1936" s="325" t="s">
        <v>296</v>
      </c>
      <c r="D1936" s="325" t="str">
        <f>CONCATENATE(Table2[[#This Row],[Measure]],Table2[[#This Row],[Variant]])</f>
        <v>TrofferRetroT2x2</v>
      </c>
      <c r="E1936">
        <v>30</v>
      </c>
      <c r="F1936" t="str">
        <f>CONCATENATE(Table2[[#This Row],[Measure &amp; Variant]],Table2[[#This Row],[Rated Power/Unit]])</f>
        <v>TrofferRetroT2x230</v>
      </c>
      <c r="G1936">
        <f>Table2[[#This Row],[Rated Power/Unit]]</f>
        <v>30</v>
      </c>
    </row>
    <row r="1937" spans="2:7">
      <c r="B1937" s="325" t="s">
        <v>245</v>
      </c>
      <c r="C1937" s="325" t="s">
        <v>296</v>
      </c>
      <c r="D1937" s="325" t="str">
        <f>CONCATENATE(Table2[[#This Row],[Measure]],Table2[[#This Row],[Variant]])</f>
        <v>TrofferRetroT2x2</v>
      </c>
      <c r="E1937">
        <v>31</v>
      </c>
      <c r="F1937" t="str">
        <f>CONCATENATE(Table2[[#This Row],[Measure &amp; Variant]],Table2[[#This Row],[Rated Power/Unit]])</f>
        <v>TrofferRetroT2x231</v>
      </c>
      <c r="G1937">
        <f>Table2[[#This Row],[Rated Power/Unit]]</f>
        <v>31</v>
      </c>
    </row>
    <row r="1938" spans="2:7">
      <c r="B1938" s="325" t="s">
        <v>245</v>
      </c>
      <c r="C1938" s="325" t="s">
        <v>296</v>
      </c>
      <c r="D1938" s="325" t="str">
        <f>CONCATENATE(Table2[[#This Row],[Measure]],Table2[[#This Row],[Variant]])</f>
        <v>TrofferRetroT2x2</v>
      </c>
      <c r="E1938">
        <v>32</v>
      </c>
      <c r="F1938" t="str">
        <f>CONCATENATE(Table2[[#This Row],[Measure &amp; Variant]],Table2[[#This Row],[Rated Power/Unit]])</f>
        <v>TrofferRetroT2x232</v>
      </c>
      <c r="G1938">
        <f>Table2[[#This Row],[Rated Power/Unit]]</f>
        <v>32</v>
      </c>
    </row>
    <row r="1939" spans="2:7">
      <c r="B1939" s="325" t="s">
        <v>245</v>
      </c>
      <c r="C1939" s="325" t="s">
        <v>296</v>
      </c>
      <c r="D1939" s="325" t="str">
        <f>CONCATENATE(Table2[[#This Row],[Measure]],Table2[[#This Row],[Variant]])</f>
        <v>TrofferRetroT2x2</v>
      </c>
      <c r="E1939">
        <v>33</v>
      </c>
      <c r="F1939" t="str">
        <f>CONCATENATE(Table2[[#This Row],[Measure &amp; Variant]],Table2[[#This Row],[Rated Power/Unit]])</f>
        <v>TrofferRetroT2x233</v>
      </c>
      <c r="G1939">
        <f>Table2[[#This Row],[Rated Power/Unit]]</f>
        <v>33</v>
      </c>
    </row>
    <row r="1940" spans="2:7">
      <c r="B1940" s="325" t="s">
        <v>245</v>
      </c>
      <c r="C1940" s="325" t="s">
        <v>296</v>
      </c>
      <c r="D1940" s="325" t="str">
        <f>CONCATENATE(Table2[[#This Row],[Measure]],Table2[[#This Row],[Variant]])</f>
        <v>TrofferRetroT2x2</v>
      </c>
      <c r="E1940">
        <v>34</v>
      </c>
      <c r="F1940" t="str">
        <f>CONCATENATE(Table2[[#This Row],[Measure &amp; Variant]],Table2[[#This Row],[Rated Power/Unit]])</f>
        <v>TrofferRetroT2x234</v>
      </c>
      <c r="G1940">
        <f>Table2[[#This Row],[Rated Power/Unit]]</f>
        <v>34</v>
      </c>
    </row>
    <row r="1941" spans="2:7">
      <c r="B1941" s="325" t="s">
        <v>245</v>
      </c>
      <c r="C1941" s="325" t="s">
        <v>296</v>
      </c>
      <c r="D1941" s="325" t="str">
        <f>CONCATENATE(Table2[[#This Row],[Measure]],Table2[[#This Row],[Variant]])</f>
        <v>TrofferRetroT2x2</v>
      </c>
      <c r="E1941">
        <v>35</v>
      </c>
      <c r="F1941" t="str">
        <f>CONCATENATE(Table2[[#This Row],[Measure &amp; Variant]],Table2[[#This Row],[Rated Power/Unit]])</f>
        <v>TrofferRetroT2x235</v>
      </c>
      <c r="G1941">
        <f>Table2[[#This Row],[Rated Power/Unit]]</f>
        <v>35</v>
      </c>
    </row>
    <row r="1942" spans="2:7">
      <c r="B1942" s="325" t="s">
        <v>245</v>
      </c>
      <c r="C1942" s="325" t="s">
        <v>296</v>
      </c>
      <c r="D1942" s="325" t="str">
        <f>CONCATENATE(Table2[[#This Row],[Measure]],Table2[[#This Row],[Variant]])</f>
        <v>TrofferRetroT2x2</v>
      </c>
      <c r="E1942">
        <v>36</v>
      </c>
      <c r="F1942" t="str">
        <f>CONCATENATE(Table2[[#This Row],[Measure &amp; Variant]],Table2[[#This Row],[Rated Power/Unit]])</f>
        <v>TrofferRetroT2x236</v>
      </c>
      <c r="G1942">
        <f>Table2[[#This Row],[Rated Power/Unit]]</f>
        <v>36</v>
      </c>
    </row>
    <row r="1943" spans="2:7">
      <c r="B1943" s="325" t="s">
        <v>245</v>
      </c>
      <c r="C1943" s="325" t="s">
        <v>296</v>
      </c>
      <c r="D1943" s="325" t="str">
        <f>CONCATENATE(Table2[[#This Row],[Measure]],Table2[[#This Row],[Variant]])</f>
        <v>TrofferRetroT2x2</v>
      </c>
      <c r="E1943">
        <v>37</v>
      </c>
      <c r="F1943" t="str">
        <f>CONCATENATE(Table2[[#This Row],[Measure &amp; Variant]],Table2[[#This Row],[Rated Power/Unit]])</f>
        <v>TrofferRetroT2x237</v>
      </c>
      <c r="G1943">
        <f>Table2[[#This Row],[Rated Power/Unit]]</f>
        <v>37</v>
      </c>
    </row>
    <row r="1944" spans="2:7">
      <c r="B1944" s="325" t="s">
        <v>245</v>
      </c>
      <c r="C1944" s="325" t="s">
        <v>296</v>
      </c>
      <c r="D1944" s="325" t="str">
        <f>CONCATENATE(Table2[[#This Row],[Measure]],Table2[[#This Row],[Variant]])</f>
        <v>TrofferRetroT2x2</v>
      </c>
      <c r="E1944">
        <v>38</v>
      </c>
      <c r="F1944" t="str">
        <f>CONCATENATE(Table2[[#This Row],[Measure &amp; Variant]],Table2[[#This Row],[Rated Power/Unit]])</f>
        <v>TrofferRetroT2x238</v>
      </c>
      <c r="G1944">
        <f>Table2[[#This Row],[Rated Power/Unit]]</f>
        <v>38</v>
      </c>
    </row>
    <row r="1945" spans="2:7">
      <c r="B1945" s="325" t="s">
        <v>245</v>
      </c>
      <c r="C1945" s="325" t="s">
        <v>296</v>
      </c>
      <c r="D1945" s="325" t="str">
        <f>CONCATENATE(Table2[[#This Row],[Measure]],Table2[[#This Row],[Variant]])</f>
        <v>TrofferRetroT2x2</v>
      </c>
      <c r="E1945">
        <v>39</v>
      </c>
      <c r="F1945" t="str">
        <f>CONCATENATE(Table2[[#This Row],[Measure &amp; Variant]],Table2[[#This Row],[Rated Power/Unit]])</f>
        <v>TrofferRetroT2x239</v>
      </c>
      <c r="G1945">
        <f>Table2[[#This Row],[Rated Power/Unit]]</f>
        <v>39</v>
      </c>
    </row>
    <row r="1946" spans="2:7">
      <c r="B1946" s="325" t="s">
        <v>245</v>
      </c>
      <c r="C1946" s="325" t="s">
        <v>296</v>
      </c>
      <c r="D1946" s="325" t="str">
        <f>CONCATENATE(Table2[[#This Row],[Measure]],Table2[[#This Row],[Variant]])</f>
        <v>TrofferRetroT2x2</v>
      </c>
      <c r="E1946">
        <v>40</v>
      </c>
      <c r="F1946" t="str">
        <f>CONCATENATE(Table2[[#This Row],[Measure &amp; Variant]],Table2[[#This Row],[Rated Power/Unit]])</f>
        <v>TrofferRetroT2x240</v>
      </c>
      <c r="G1946">
        <f>Table2[[#This Row],[Rated Power/Unit]]</f>
        <v>40</v>
      </c>
    </row>
    <row r="1947" spans="2:7">
      <c r="B1947" s="325" t="s">
        <v>245</v>
      </c>
      <c r="C1947" s="325" t="s">
        <v>296</v>
      </c>
      <c r="D1947" s="325" t="str">
        <f>CONCATENATE(Table2[[#This Row],[Measure]],Table2[[#This Row],[Variant]])</f>
        <v>TrofferRetroT2x2</v>
      </c>
      <c r="E1947">
        <v>41</v>
      </c>
      <c r="F1947" t="str">
        <f>CONCATENATE(Table2[[#This Row],[Measure &amp; Variant]],Table2[[#This Row],[Rated Power/Unit]])</f>
        <v>TrofferRetroT2x241</v>
      </c>
      <c r="G1947">
        <f>Table2[[#This Row],[Rated Power/Unit]]</f>
        <v>41</v>
      </c>
    </row>
    <row r="1948" spans="2:7">
      <c r="B1948" s="325" t="s">
        <v>245</v>
      </c>
      <c r="C1948" s="325" t="s">
        <v>296</v>
      </c>
      <c r="D1948" s="325" t="str">
        <f>CONCATENATE(Table2[[#This Row],[Measure]],Table2[[#This Row],[Variant]])</f>
        <v>TrofferRetroT2x2</v>
      </c>
      <c r="E1948">
        <v>42</v>
      </c>
      <c r="F1948" t="str">
        <f>CONCATENATE(Table2[[#This Row],[Measure &amp; Variant]],Table2[[#This Row],[Rated Power/Unit]])</f>
        <v>TrofferRetroT2x242</v>
      </c>
      <c r="G1948">
        <f>Table2[[#This Row],[Rated Power/Unit]]</f>
        <v>42</v>
      </c>
    </row>
    <row r="1949" spans="2:7">
      <c r="B1949" s="325" t="s">
        <v>245</v>
      </c>
      <c r="C1949" s="325" t="s">
        <v>296</v>
      </c>
      <c r="D1949" s="325" t="str">
        <f>CONCATENATE(Table2[[#This Row],[Measure]],Table2[[#This Row],[Variant]])</f>
        <v>TrofferRetroT2x2</v>
      </c>
      <c r="E1949">
        <v>43</v>
      </c>
      <c r="F1949" t="str">
        <f>CONCATENATE(Table2[[#This Row],[Measure &amp; Variant]],Table2[[#This Row],[Rated Power/Unit]])</f>
        <v>TrofferRetroT2x243</v>
      </c>
      <c r="G1949">
        <f>Table2[[#This Row],[Rated Power/Unit]]</f>
        <v>43</v>
      </c>
    </row>
    <row r="1950" spans="2:7">
      <c r="B1950" s="325" t="s">
        <v>245</v>
      </c>
      <c r="C1950" s="325" t="s">
        <v>296</v>
      </c>
      <c r="D1950" s="325" t="str">
        <f>CONCATENATE(Table2[[#This Row],[Measure]],Table2[[#This Row],[Variant]])</f>
        <v>TrofferRetroT2x2</v>
      </c>
      <c r="E1950">
        <v>44</v>
      </c>
      <c r="F1950" t="str">
        <f>CONCATENATE(Table2[[#This Row],[Measure &amp; Variant]],Table2[[#This Row],[Rated Power/Unit]])</f>
        <v>TrofferRetroT2x244</v>
      </c>
      <c r="G1950">
        <f>Table2[[#This Row],[Rated Power/Unit]]</f>
        <v>44</v>
      </c>
    </row>
    <row r="1951" spans="2:7">
      <c r="B1951" s="325" t="s">
        <v>245</v>
      </c>
      <c r="C1951" s="325" t="s">
        <v>296</v>
      </c>
      <c r="D1951" s="325" t="str">
        <f>CONCATENATE(Table2[[#This Row],[Measure]],Table2[[#This Row],[Variant]])</f>
        <v>TrofferRetroT2x2</v>
      </c>
      <c r="E1951">
        <v>45</v>
      </c>
      <c r="F1951" t="str">
        <f>CONCATENATE(Table2[[#This Row],[Measure &amp; Variant]],Table2[[#This Row],[Rated Power/Unit]])</f>
        <v>TrofferRetroT2x245</v>
      </c>
      <c r="G1951">
        <f>Table2[[#This Row],[Rated Power/Unit]]</f>
        <v>45</v>
      </c>
    </row>
    <row r="1952" spans="2:7">
      <c r="B1952" s="325" t="s">
        <v>245</v>
      </c>
      <c r="C1952" s="325" t="s">
        <v>296</v>
      </c>
      <c r="D1952" s="325" t="str">
        <f>CONCATENATE(Table2[[#This Row],[Measure]],Table2[[#This Row],[Variant]])</f>
        <v>TrofferRetroT2x2</v>
      </c>
      <c r="E1952">
        <v>46</v>
      </c>
      <c r="F1952" t="str">
        <f>CONCATENATE(Table2[[#This Row],[Measure &amp; Variant]],Table2[[#This Row],[Rated Power/Unit]])</f>
        <v>TrofferRetroT2x246</v>
      </c>
      <c r="G1952">
        <f>Table2[[#This Row],[Rated Power/Unit]]</f>
        <v>46</v>
      </c>
    </row>
    <row r="1953" spans="2:7">
      <c r="B1953" s="325" t="s">
        <v>245</v>
      </c>
      <c r="C1953" s="325" t="s">
        <v>296</v>
      </c>
      <c r="D1953" s="325" t="str">
        <f>CONCATENATE(Table2[[#This Row],[Measure]],Table2[[#This Row],[Variant]])</f>
        <v>TrofferRetroT2x2</v>
      </c>
      <c r="E1953">
        <v>47</v>
      </c>
      <c r="F1953" t="str">
        <f>CONCATENATE(Table2[[#This Row],[Measure &amp; Variant]],Table2[[#This Row],[Rated Power/Unit]])</f>
        <v>TrofferRetroT2x247</v>
      </c>
      <c r="G1953">
        <f>Table2[[#This Row],[Rated Power/Unit]]</f>
        <v>47</v>
      </c>
    </row>
    <row r="1954" spans="2:7">
      <c r="B1954" s="325" t="s">
        <v>245</v>
      </c>
      <c r="C1954" s="325" t="s">
        <v>296</v>
      </c>
      <c r="D1954" s="325" t="str">
        <f>CONCATENATE(Table2[[#This Row],[Measure]],Table2[[#This Row],[Variant]])</f>
        <v>TrofferRetroT2x2</v>
      </c>
      <c r="E1954">
        <v>48</v>
      </c>
      <c r="F1954" t="str">
        <f>CONCATENATE(Table2[[#This Row],[Measure &amp; Variant]],Table2[[#This Row],[Rated Power/Unit]])</f>
        <v>TrofferRetroT2x248</v>
      </c>
      <c r="G1954">
        <f>Table2[[#This Row],[Rated Power/Unit]]</f>
        <v>48</v>
      </c>
    </row>
    <row r="1955" spans="2:7">
      <c r="B1955" s="325" t="s">
        <v>245</v>
      </c>
      <c r="C1955" s="325" t="s">
        <v>296</v>
      </c>
      <c r="D1955" s="325" t="str">
        <f>CONCATENATE(Table2[[#This Row],[Measure]],Table2[[#This Row],[Variant]])</f>
        <v>TrofferRetroT2x2</v>
      </c>
      <c r="E1955">
        <v>49</v>
      </c>
      <c r="F1955" t="str">
        <f>CONCATENATE(Table2[[#This Row],[Measure &amp; Variant]],Table2[[#This Row],[Rated Power/Unit]])</f>
        <v>TrofferRetroT2x249</v>
      </c>
      <c r="G1955">
        <f>Table2[[#This Row],[Rated Power/Unit]]</f>
        <v>49</v>
      </c>
    </row>
    <row r="1956" spans="2:7">
      <c r="B1956" s="325" t="s">
        <v>245</v>
      </c>
      <c r="C1956" s="325" t="s">
        <v>296</v>
      </c>
      <c r="D1956" s="325" t="str">
        <f>CONCATENATE(Table2[[#This Row],[Measure]],Table2[[#This Row],[Variant]])</f>
        <v>TrofferRetroT2x2</v>
      </c>
      <c r="E1956">
        <v>50</v>
      </c>
      <c r="F1956" t="str">
        <f>CONCATENATE(Table2[[#This Row],[Measure &amp; Variant]],Table2[[#This Row],[Rated Power/Unit]])</f>
        <v>TrofferRetroT2x250</v>
      </c>
      <c r="G1956">
        <f>Table2[[#This Row],[Rated Power/Unit]]</f>
        <v>50</v>
      </c>
    </row>
    <row r="1957" spans="2:7">
      <c r="B1957" s="325" t="s">
        <v>245</v>
      </c>
      <c r="C1957" s="325" t="s">
        <v>296</v>
      </c>
      <c r="D1957" s="325" t="str">
        <f>CONCATENATE(Table2[[#This Row],[Measure]],Table2[[#This Row],[Variant]])</f>
        <v>TrofferRetroT2x2</v>
      </c>
      <c r="E1957">
        <v>51</v>
      </c>
      <c r="F1957" t="str">
        <f>CONCATENATE(Table2[[#This Row],[Measure &amp; Variant]],Table2[[#This Row],[Rated Power/Unit]])</f>
        <v>TrofferRetroT2x251</v>
      </c>
      <c r="G1957">
        <f>Table2[[#This Row],[Rated Power/Unit]]</f>
        <v>51</v>
      </c>
    </row>
    <row r="1958" spans="2:7">
      <c r="B1958" s="325" t="s">
        <v>245</v>
      </c>
      <c r="C1958" s="325" t="s">
        <v>296</v>
      </c>
      <c r="D1958" s="325" t="str">
        <f>CONCATENATE(Table2[[#This Row],[Measure]],Table2[[#This Row],[Variant]])</f>
        <v>TrofferRetroT2x2</v>
      </c>
      <c r="E1958">
        <v>52</v>
      </c>
      <c r="F1958" t="str">
        <f>CONCATENATE(Table2[[#This Row],[Measure &amp; Variant]],Table2[[#This Row],[Rated Power/Unit]])</f>
        <v>TrofferRetroT2x252</v>
      </c>
      <c r="G1958">
        <f>Table2[[#This Row],[Rated Power/Unit]]</f>
        <v>52</v>
      </c>
    </row>
    <row r="1959" spans="2:7">
      <c r="B1959" s="325" t="s">
        <v>245</v>
      </c>
      <c r="C1959" s="325" t="s">
        <v>296</v>
      </c>
      <c r="D1959" s="325" t="str">
        <f>CONCATENATE(Table2[[#This Row],[Measure]],Table2[[#This Row],[Variant]])</f>
        <v>TrofferRetroT2x2</v>
      </c>
      <c r="E1959">
        <v>53</v>
      </c>
      <c r="F1959" t="str">
        <f>CONCATENATE(Table2[[#This Row],[Measure &amp; Variant]],Table2[[#This Row],[Rated Power/Unit]])</f>
        <v>TrofferRetroT2x253</v>
      </c>
      <c r="G1959">
        <f>Table2[[#This Row],[Rated Power/Unit]]</f>
        <v>53</v>
      </c>
    </row>
    <row r="1960" spans="2:7">
      <c r="B1960" s="325" t="s">
        <v>245</v>
      </c>
      <c r="C1960" s="325" t="s">
        <v>296</v>
      </c>
      <c r="D1960" s="325" t="str">
        <f>CONCATENATE(Table2[[#This Row],[Measure]],Table2[[#This Row],[Variant]])</f>
        <v>TrofferRetroT2x2</v>
      </c>
      <c r="E1960">
        <v>54</v>
      </c>
      <c r="F1960" t="str">
        <f>CONCATENATE(Table2[[#This Row],[Measure &amp; Variant]],Table2[[#This Row],[Rated Power/Unit]])</f>
        <v>TrofferRetroT2x254</v>
      </c>
      <c r="G1960">
        <f>Table2[[#This Row],[Rated Power/Unit]]</f>
        <v>54</v>
      </c>
    </row>
    <row r="1961" spans="2:7">
      <c r="B1961" s="325" t="s">
        <v>245</v>
      </c>
      <c r="C1961" s="325" t="s">
        <v>296</v>
      </c>
      <c r="D1961" s="325" t="str">
        <f>CONCATENATE(Table2[[#This Row],[Measure]],Table2[[#This Row],[Variant]])</f>
        <v>TrofferRetroT2x2</v>
      </c>
      <c r="E1961">
        <v>55</v>
      </c>
      <c r="F1961" t="str">
        <f>CONCATENATE(Table2[[#This Row],[Measure &amp; Variant]],Table2[[#This Row],[Rated Power/Unit]])</f>
        <v>TrofferRetroT2x255</v>
      </c>
      <c r="G1961">
        <f>Table2[[#This Row],[Rated Power/Unit]]</f>
        <v>55</v>
      </c>
    </row>
    <row r="1962" spans="2:7">
      <c r="B1962" s="325" t="s">
        <v>245</v>
      </c>
      <c r="C1962" s="325" t="s">
        <v>296</v>
      </c>
      <c r="D1962" s="325" t="str">
        <f>CONCATENATE(Table2[[#This Row],[Measure]],Table2[[#This Row],[Variant]])</f>
        <v>TrofferRetroT2x2</v>
      </c>
      <c r="E1962">
        <v>56</v>
      </c>
      <c r="F1962" t="str">
        <f>CONCATENATE(Table2[[#This Row],[Measure &amp; Variant]],Table2[[#This Row],[Rated Power/Unit]])</f>
        <v>TrofferRetroT2x256</v>
      </c>
      <c r="G1962">
        <f>Table2[[#This Row],[Rated Power/Unit]]</f>
        <v>56</v>
      </c>
    </row>
    <row r="1963" spans="2:7">
      <c r="B1963" s="325" t="s">
        <v>245</v>
      </c>
      <c r="C1963" s="325" t="s">
        <v>296</v>
      </c>
      <c r="D1963" s="325" t="str">
        <f>CONCATENATE(Table2[[#This Row],[Measure]],Table2[[#This Row],[Variant]])</f>
        <v>TrofferRetroT2x2</v>
      </c>
      <c r="E1963">
        <v>57</v>
      </c>
      <c r="F1963" t="str">
        <f>CONCATENATE(Table2[[#This Row],[Measure &amp; Variant]],Table2[[#This Row],[Rated Power/Unit]])</f>
        <v>TrofferRetroT2x257</v>
      </c>
      <c r="G1963">
        <f>Table2[[#This Row],[Rated Power/Unit]]</f>
        <v>57</v>
      </c>
    </row>
    <row r="1964" spans="2:7">
      <c r="B1964" s="325" t="s">
        <v>245</v>
      </c>
      <c r="C1964" s="325" t="s">
        <v>296</v>
      </c>
      <c r="D1964" s="325" t="str">
        <f>CONCATENATE(Table2[[#This Row],[Measure]],Table2[[#This Row],[Variant]])</f>
        <v>TrofferRetroT2x2</v>
      </c>
      <c r="E1964">
        <v>58</v>
      </c>
      <c r="F1964" t="str">
        <f>CONCATENATE(Table2[[#This Row],[Measure &amp; Variant]],Table2[[#This Row],[Rated Power/Unit]])</f>
        <v>TrofferRetroT2x258</v>
      </c>
      <c r="G1964">
        <f>Table2[[#This Row],[Rated Power/Unit]]</f>
        <v>58</v>
      </c>
    </row>
    <row r="1965" spans="2:7">
      <c r="B1965" s="325" t="s">
        <v>245</v>
      </c>
      <c r="C1965" s="325" t="s">
        <v>296</v>
      </c>
      <c r="D1965" s="325" t="str">
        <f>CONCATENATE(Table2[[#This Row],[Measure]],Table2[[#This Row],[Variant]])</f>
        <v>TrofferRetroT2x2</v>
      </c>
      <c r="E1965">
        <v>59</v>
      </c>
      <c r="F1965" t="str">
        <f>CONCATENATE(Table2[[#This Row],[Measure &amp; Variant]],Table2[[#This Row],[Rated Power/Unit]])</f>
        <v>TrofferRetroT2x259</v>
      </c>
      <c r="G1965">
        <f>Table2[[#This Row],[Rated Power/Unit]]</f>
        <v>59</v>
      </c>
    </row>
    <row r="1966" spans="2:7">
      <c r="B1966" s="325" t="s">
        <v>245</v>
      </c>
      <c r="C1966" s="325" t="s">
        <v>296</v>
      </c>
      <c r="D1966" s="325" t="str">
        <f>CONCATENATE(Table2[[#This Row],[Measure]],Table2[[#This Row],[Variant]])</f>
        <v>TrofferRetroT2x2</v>
      </c>
      <c r="E1966">
        <v>60</v>
      </c>
      <c r="F1966" t="str">
        <f>CONCATENATE(Table2[[#This Row],[Measure &amp; Variant]],Table2[[#This Row],[Rated Power/Unit]])</f>
        <v>TrofferRetroT2x260</v>
      </c>
      <c r="G1966">
        <f>Table2[[#This Row],[Rated Power/Unit]]</f>
        <v>60</v>
      </c>
    </row>
    <row r="1967" spans="2:7">
      <c r="B1967" s="325" t="s">
        <v>245</v>
      </c>
      <c r="C1967" s="325" t="s">
        <v>296</v>
      </c>
      <c r="D1967" s="325" t="str">
        <f>CONCATENATE(Table2[[#This Row],[Measure]],Table2[[#This Row],[Variant]])</f>
        <v>TrofferRetroT2x2</v>
      </c>
      <c r="E1967">
        <v>61</v>
      </c>
      <c r="F1967" t="str">
        <f>CONCATENATE(Table2[[#This Row],[Measure &amp; Variant]],Table2[[#This Row],[Rated Power/Unit]])</f>
        <v>TrofferRetroT2x261</v>
      </c>
      <c r="G1967">
        <f>Table2[[#This Row],[Rated Power/Unit]]</f>
        <v>61</v>
      </c>
    </row>
    <row r="1968" spans="2:7">
      <c r="B1968" s="325" t="s">
        <v>245</v>
      </c>
      <c r="C1968" s="325" t="s">
        <v>296</v>
      </c>
      <c r="D1968" s="325" t="str">
        <f>CONCATENATE(Table2[[#This Row],[Measure]],Table2[[#This Row],[Variant]])</f>
        <v>TrofferRetroT2x2</v>
      </c>
      <c r="E1968">
        <v>62</v>
      </c>
      <c r="F1968" t="str">
        <f>CONCATENATE(Table2[[#This Row],[Measure &amp; Variant]],Table2[[#This Row],[Rated Power/Unit]])</f>
        <v>TrofferRetroT2x262</v>
      </c>
      <c r="G1968">
        <f>Table2[[#This Row],[Rated Power/Unit]]</f>
        <v>62</v>
      </c>
    </row>
    <row r="1969" spans="2:7">
      <c r="B1969" s="325" t="s">
        <v>245</v>
      </c>
      <c r="C1969" s="325" t="s">
        <v>296</v>
      </c>
      <c r="D1969" s="325" t="str">
        <f>CONCATENATE(Table2[[#This Row],[Measure]],Table2[[#This Row],[Variant]])</f>
        <v>TrofferRetroT2x2</v>
      </c>
      <c r="E1969">
        <v>63</v>
      </c>
      <c r="F1969" t="str">
        <f>CONCATENATE(Table2[[#This Row],[Measure &amp; Variant]],Table2[[#This Row],[Rated Power/Unit]])</f>
        <v>TrofferRetroT2x263</v>
      </c>
      <c r="G1969">
        <f>Table2[[#This Row],[Rated Power/Unit]]</f>
        <v>63</v>
      </c>
    </row>
    <row r="1970" spans="2:7">
      <c r="B1970" s="325" t="s">
        <v>245</v>
      </c>
      <c r="C1970" s="325" t="s">
        <v>296</v>
      </c>
      <c r="D1970" s="325" t="str">
        <f>CONCATENATE(Table2[[#This Row],[Measure]],Table2[[#This Row],[Variant]])</f>
        <v>TrofferRetroT2x2</v>
      </c>
      <c r="E1970">
        <v>64</v>
      </c>
      <c r="F1970" t="str">
        <f>CONCATENATE(Table2[[#This Row],[Measure &amp; Variant]],Table2[[#This Row],[Rated Power/Unit]])</f>
        <v>TrofferRetroT2x264</v>
      </c>
      <c r="G1970">
        <f>Table2[[#This Row],[Rated Power/Unit]]</f>
        <v>64</v>
      </c>
    </row>
    <row r="1971" spans="2:7">
      <c r="B1971" s="325" t="s">
        <v>245</v>
      </c>
      <c r="C1971" s="325" t="s">
        <v>296</v>
      </c>
      <c r="D1971" s="325" t="str">
        <f>CONCATENATE(Table2[[#This Row],[Measure]],Table2[[#This Row],[Variant]])</f>
        <v>TrofferRetroT2x2</v>
      </c>
      <c r="E1971">
        <v>65</v>
      </c>
      <c r="F1971" t="str">
        <f>CONCATENATE(Table2[[#This Row],[Measure &amp; Variant]],Table2[[#This Row],[Rated Power/Unit]])</f>
        <v>TrofferRetroT2x265</v>
      </c>
      <c r="G1971">
        <f>Table2[[#This Row],[Rated Power/Unit]]</f>
        <v>65</v>
      </c>
    </row>
    <row r="1972" spans="2:7">
      <c r="B1972" s="325" t="s">
        <v>245</v>
      </c>
      <c r="C1972" s="325" t="s">
        <v>296</v>
      </c>
      <c r="D1972" s="325" t="str">
        <f>CONCATENATE(Table2[[#This Row],[Measure]],Table2[[#This Row],[Variant]])</f>
        <v>TrofferRetroT2x2</v>
      </c>
      <c r="E1972">
        <v>66</v>
      </c>
      <c r="F1972" t="str">
        <f>CONCATENATE(Table2[[#This Row],[Measure &amp; Variant]],Table2[[#This Row],[Rated Power/Unit]])</f>
        <v>TrofferRetroT2x266</v>
      </c>
      <c r="G1972">
        <f>Table2[[#This Row],[Rated Power/Unit]]</f>
        <v>66</v>
      </c>
    </row>
    <row r="1973" spans="2:7">
      <c r="B1973" s="325" t="s">
        <v>245</v>
      </c>
      <c r="C1973" s="325" t="s">
        <v>296</v>
      </c>
      <c r="D1973" s="325" t="str">
        <f>CONCATENATE(Table2[[#This Row],[Measure]],Table2[[#This Row],[Variant]])</f>
        <v>TrofferRetroT2x2</v>
      </c>
      <c r="E1973">
        <v>67</v>
      </c>
      <c r="F1973" t="str">
        <f>CONCATENATE(Table2[[#This Row],[Measure &amp; Variant]],Table2[[#This Row],[Rated Power/Unit]])</f>
        <v>TrofferRetroT2x267</v>
      </c>
      <c r="G1973">
        <f>Table2[[#This Row],[Rated Power/Unit]]</f>
        <v>67</v>
      </c>
    </row>
    <row r="1974" spans="2:7">
      <c r="B1974" s="325" t="s">
        <v>245</v>
      </c>
      <c r="C1974" s="325" t="s">
        <v>296</v>
      </c>
      <c r="D1974" s="325" t="str">
        <f>CONCATENATE(Table2[[#This Row],[Measure]],Table2[[#This Row],[Variant]])</f>
        <v>TrofferRetroT2x2</v>
      </c>
      <c r="E1974">
        <v>68</v>
      </c>
      <c r="F1974" t="str">
        <f>CONCATENATE(Table2[[#This Row],[Measure &amp; Variant]],Table2[[#This Row],[Rated Power/Unit]])</f>
        <v>TrofferRetroT2x268</v>
      </c>
      <c r="G1974">
        <f>Table2[[#This Row],[Rated Power/Unit]]</f>
        <v>68</v>
      </c>
    </row>
    <row r="1975" spans="2:7">
      <c r="B1975" s="325" t="s">
        <v>245</v>
      </c>
      <c r="C1975" s="325" t="s">
        <v>296</v>
      </c>
      <c r="D1975" s="325" t="str">
        <f>CONCATENATE(Table2[[#This Row],[Measure]],Table2[[#This Row],[Variant]])</f>
        <v>TrofferRetroT2x2</v>
      </c>
      <c r="E1975">
        <v>69</v>
      </c>
      <c r="F1975" t="str">
        <f>CONCATENATE(Table2[[#This Row],[Measure &amp; Variant]],Table2[[#This Row],[Rated Power/Unit]])</f>
        <v>TrofferRetroT2x269</v>
      </c>
      <c r="G1975">
        <f>Table2[[#This Row],[Rated Power/Unit]]</f>
        <v>69</v>
      </c>
    </row>
    <row r="1976" spans="2:7">
      <c r="B1976" s="325" t="s">
        <v>245</v>
      </c>
      <c r="C1976" s="325" t="s">
        <v>296</v>
      </c>
      <c r="D1976" s="325" t="str">
        <f>CONCATENATE(Table2[[#This Row],[Measure]],Table2[[#This Row],[Variant]])</f>
        <v>TrofferRetroT2x2</v>
      </c>
      <c r="E1976">
        <v>70</v>
      </c>
      <c r="F1976" t="str">
        <f>CONCATENATE(Table2[[#This Row],[Measure &amp; Variant]],Table2[[#This Row],[Rated Power/Unit]])</f>
        <v>TrofferRetroT2x270</v>
      </c>
      <c r="G1976">
        <f>Table2[[#This Row],[Rated Power/Unit]]</f>
        <v>70</v>
      </c>
    </row>
    <row r="1977" spans="2:7">
      <c r="B1977" s="325" t="s">
        <v>245</v>
      </c>
      <c r="C1977" s="325" t="s">
        <v>296</v>
      </c>
      <c r="D1977" s="325" t="str">
        <f>CONCATENATE(Table2[[#This Row],[Measure]],Table2[[#This Row],[Variant]])</f>
        <v>TrofferRetroT2x2</v>
      </c>
      <c r="E1977">
        <v>71</v>
      </c>
      <c r="F1977" t="str">
        <f>CONCATENATE(Table2[[#This Row],[Measure &amp; Variant]],Table2[[#This Row],[Rated Power/Unit]])</f>
        <v>TrofferRetroT2x271</v>
      </c>
      <c r="G1977">
        <f>Table2[[#This Row],[Rated Power/Unit]]</f>
        <v>71</v>
      </c>
    </row>
    <row r="1978" spans="2:7">
      <c r="B1978" s="325" t="s">
        <v>245</v>
      </c>
      <c r="C1978" s="325" t="s">
        <v>296</v>
      </c>
      <c r="D1978" s="325" t="str">
        <f>CONCATENATE(Table2[[#This Row],[Measure]],Table2[[#This Row],[Variant]])</f>
        <v>TrofferRetroT2x2</v>
      </c>
      <c r="E1978">
        <v>72</v>
      </c>
      <c r="F1978" t="str">
        <f>CONCATENATE(Table2[[#This Row],[Measure &amp; Variant]],Table2[[#This Row],[Rated Power/Unit]])</f>
        <v>TrofferRetroT2x272</v>
      </c>
      <c r="G1978">
        <f>Table2[[#This Row],[Rated Power/Unit]]</f>
        <v>72</v>
      </c>
    </row>
    <row r="1979" spans="2:7">
      <c r="B1979" s="325" t="s">
        <v>245</v>
      </c>
      <c r="C1979" s="325" t="s">
        <v>296</v>
      </c>
      <c r="D1979" s="325" t="str">
        <f>CONCATENATE(Table2[[#This Row],[Measure]],Table2[[#This Row],[Variant]])</f>
        <v>TrofferRetroT2x2</v>
      </c>
      <c r="E1979">
        <v>73</v>
      </c>
      <c r="F1979" t="str">
        <f>CONCATENATE(Table2[[#This Row],[Measure &amp; Variant]],Table2[[#This Row],[Rated Power/Unit]])</f>
        <v>TrofferRetroT2x273</v>
      </c>
      <c r="G1979">
        <f>Table2[[#This Row],[Rated Power/Unit]]</f>
        <v>73</v>
      </c>
    </row>
    <row r="1980" spans="2:7">
      <c r="B1980" s="325" t="s">
        <v>245</v>
      </c>
      <c r="C1980" s="325" t="s">
        <v>296</v>
      </c>
      <c r="D1980" s="325" t="str">
        <f>CONCATENATE(Table2[[#This Row],[Measure]],Table2[[#This Row],[Variant]])</f>
        <v>TrofferRetroT2x2</v>
      </c>
      <c r="E1980">
        <v>74</v>
      </c>
      <c r="F1980" t="str">
        <f>CONCATENATE(Table2[[#This Row],[Measure &amp; Variant]],Table2[[#This Row],[Rated Power/Unit]])</f>
        <v>TrofferRetroT2x274</v>
      </c>
      <c r="G1980">
        <f>Table2[[#This Row],[Rated Power/Unit]]</f>
        <v>74</v>
      </c>
    </row>
    <row r="1981" spans="2:7">
      <c r="B1981" s="325" t="s">
        <v>245</v>
      </c>
      <c r="C1981" s="325" t="s">
        <v>296</v>
      </c>
      <c r="D1981" s="325" t="str">
        <f>CONCATENATE(Table2[[#This Row],[Measure]],Table2[[#This Row],[Variant]])</f>
        <v>TrofferRetroT2x2</v>
      </c>
      <c r="E1981">
        <v>75</v>
      </c>
      <c r="F1981" t="str">
        <f>CONCATENATE(Table2[[#This Row],[Measure &amp; Variant]],Table2[[#This Row],[Rated Power/Unit]])</f>
        <v>TrofferRetroT2x275</v>
      </c>
      <c r="G1981">
        <f>Table2[[#This Row],[Rated Power/Unit]]</f>
        <v>75</v>
      </c>
    </row>
    <row r="1982" spans="2:7">
      <c r="B1982" s="325" t="s">
        <v>245</v>
      </c>
      <c r="C1982" s="325" t="s">
        <v>296</v>
      </c>
      <c r="D1982" s="325" t="str">
        <f>CONCATENATE(Table2[[#This Row],[Measure]],Table2[[#This Row],[Variant]])</f>
        <v>TrofferRetroT2x2</v>
      </c>
      <c r="E1982">
        <v>76</v>
      </c>
      <c r="F1982" t="str">
        <f>CONCATENATE(Table2[[#This Row],[Measure &amp; Variant]],Table2[[#This Row],[Rated Power/Unit]])</f>
        <v>TrofferRetroT2x276</v>
      </c>
      <c r="G1982">
        <f>Table2[[#This Row],[Rated Power/Unit]]</f>
        <v>76</v>
      </c>
    </row>
    <row r="1983" spans="2:7">
      <c r="B1983" s="325" t="s">
        <v>245</v>
      </c>
      <c r="C1983" s="325" t="s">
        <v>296</v>
      </c>
      <c r="D1983" s="325" t="str">
        <f>CONCATENATE(Table2[[#This Row],[Measure]],Table2[[#This Row],[Variant]])</f>
        <v>TrofferRetroT2x2</v>
      </c>
      <c r="E1983">
        <v>77</v>
      </c>
      <c r="F1983" t="str">
        <f>CONCATENATE(Table2[[#This Row],[Measure &amp; Variant]],Table2[[#This Row],[Rated Power/Unit]])</f>
        <v>TrofferRetroT2x277</v>
      </c>
      <c r="G1983">
        <f>Table2[[#This Row],[Rated Power/Unit]]</f>
        <v>77</v>
      </c>
    </row>
    <row r="1984" spans="2:7">
      <c r="B1984" s="325" t="s">
        <v>245</v>
      </c>
      <c r="C1984" s="325" t="s">
        <v>296</v>
      </c>
      <c r="D1984" s="325" t="str">
        <f>CONCATENATE(Table2[[#This Row],[Measure]],Table2[[#This Row],[Variant]])</f>
        <v>TrofferRetroT2x2</v>
      </c>
      <c r="E1984">
        <v>78</v>
      </c>
      <c r="F1984" t="str">
        <f>CONCATENATE(Table2[[#This Row],[Measure &amp; Variant]],Table2[[#This Row],[Rated Power/Unit]])</f>
        <v>TrofferRetroT2x278</v>
      </c>
      <c r="G1984">
        <f>Table2[[#This Row],[Rated Power/Unit]]</f>
        <v>78</v>
      </c>
    </row>
    <row r="1985" spans="2:7">
      <c r="B1985" s="325" t="s">
        <v>245</v>
      </c>
      <c r="C1985" s="325" t="s">
        <v>296</v>
      </c>
      <c r="D1985" s="325" t="str">
        <f>CONCATENATE(Table2[[#This Row],[Measure]],Table2[[#This Row],[Variant]])</f>
        <v>TrofferRetroT2x2</v>
      </c>
      <c r="E1985">
        <v>79</v>
      </c>
      <c r="F1985" t="str">
        <f>CONCATENATE(Table2[[#This Row],[Measure &amp; Variant]],Table2[[#This Row],[Rated Power/Unit]])</f>
        <v>TrofferRetroT2x279</v>
      </c>
      <c r="G1985">
        <f>Table2[[#This Row],[Rated Power/Unit]]</f>
        <v>79</v>
      </c>
    </row>
    <row r="1986" spans="2:7">
      <c r="B1986" s="325" t="s">
        <v>245</v>
      </c>
      <c r="C1986" s="325" t="s">
        <v>296</v>
      </c>
      <c r="D1986" s="325" t="str">
        <f>CONCATENATE(Table2[[#This Row],[Measure]],Table2[[#This Row],[Variant]])</f>
        <v>TrofferRetroT2x2</v>
      </c>
      <c r="E1986">
        <v>80</v>
      </c>
      <c r="F1986" t="str">
        <f>CONCATENATE(Table2[[#This Row],[Measure &amp; Variant]],Table2[[#This Row],[Rated Power/Unit]])</f>
        <v>TrofferRetroT2x280</v>
      </c>
      <c r="G1986">
        <f>Table2[[#This Row],[Rated Power/Unit]]</f>
        <v>80</v>
      </c>
    </row>
    <row r="1987" spans="2:7">
      <c r="B1987" s="325" t="s">
        <v>245</v>
      </c>
      <c r="C1987" s="325" t="s">
        <v>296</v>
      </c>
      <c r="D1987" s="325" t="str">
        <f>CONCATENATE(Table2[[#This Row],[Measure]],Table2[[#This Row],[Variant]])</f>
        <v>TrofferRetroT2x2</v>
      </c>
      <c r="E1987">
        <v>81</v>
      </c>
      <c r="F1987" t="str">
        <f>CONCATENATE(Table2[[#This Row],[Measure &amp; Variant]],Table2[[#This Row],[Rated Power/Unit]])</f>
        <v>TrofferRetroT2x281</v>
      </c>
      <c r="G1987">
        <f>Table2[[#This Row],[Rated Power/Unit]]</f>
        <v>81</v>
      </c>
    </row>
    <row r="1988" spans="2:7">
      <c r="B1988" s="325" t="s">
        <v>245</v>
      </c>
      <c r="C1988" s="325" t="s">
        <v>296</v>
      </c>
      <c r="D1988" s="325" t="str">
        <f>CONCATENATE(Table2[[#This Row],[Measure]],Table2[[#This Row],[Variant]])</f>
        <v>TrofferRetroT2x2</v>
      </c>
      <c r="E1988">
        <v>82</v>
      </c>
      <c r="F1988" t="str">
        <f>CONCATENATE(Table2[[#This Row],[Measure &amp; Variant]],Table2[[#This Row],[Rated Power/Unit]])</f>
        <v>TrofferRetroT2x282</v>
      </c>
      <c r="G1988">
        <f>Table2[[#This Row],[Rated Power/Unit]]</f>
        <v>82</v>
      </c>
    </row>
    <row r="1989" spans="2:7">
      <c r="B1989" s="325" t="s">
        <v>245</v>
      </c>
      <c r="C1989" s="325" t="s">
        <v>296</v>
      </c>
      <c r="D1989" s="325" t="str">
        <f>CONCATENATE(Table2[[#This Row],[Measure]],Table2[[#This Row],[Variant]])</f>
        <v>TrofferRetroT2x2</v>
      </c>
      <c r="E1989">
        <v>83</v>
      </c>
      <c r="F1989" t="str">
        <f>CONCATENATE(Table2[[#This Row],[Measure &amp; Variant]],Table2[[#This Row],[Rated Power/Unit]])</f>
        <v>TrofferRetroT2x283</v>
      </c>
      <c r="G1989">
        <f>Table2[[#This Row],[Rated Power/Unit]]</f>
        <v>83</v>
      </c>
    </row>
    <row r="1990" spans="2:7">
      <c r="B1990" s="325" t="s">
        <v>245</v>
      </c>
      <c r="C1990" s="325" t="s">
        <v>296</v>
      </c>
      <c r="D1990" s="325" t="str">
        <f>CONCATENATE(Table2[[#This Row],[Measure]],Table2[[#This Row],[Variant]])</f>
        <v>TrofferRetroT2x2</v>
      </c>
      <c r="E1990">
        <v>84</v>
      </c>
      <c r="F1990" t="str">
        <f>CONCATENATE(Table2[[#This Row],[Measure &amp; Variant]],Table2[[#This Row],[Rated Power/Unit]])</f>
        <v>TrofferRetroT2x284</v>
      </c>
      <c r="G1990">
        <f>Table2[[#This Row],[Rated Power/Unit]]</f>
        <v>84</v>
      </c>
    </row>
    <row r="1991" spans="2:7">
      <c r="B1991" s="325" t="s">
        <v>245</v>
      </c>
      <c r="C1991" s="325" t="s">
        <v>296</v>
      </c>
      <c r="D1991" s="325" t="str">
        <f>CONCATENATE(Table2[[#This Row],[Measure]],Table2[[#This Row],[Variant]])</f>
        <v>TrofferRetroT2x2</v>
      </c>
      <c r="E1991">
        <v>85</v>
      </c>
      <c r="F1991" t="str">
        <f>CONCATENATE(Table2[[#This Row],[Measure &amp; Variant]],Table2[[#This Row],[Rated Power/Unit]])</f>
        <v>TrofferRetroT2x285</v>
      </c>
      <c r="G1991">
        <f>Table2[[#This Row],[Rated Power/Unit]]</f>
        <v>85</v>
      </c>
    </row>
    <row r="1992" spans="2:7">
      <c r="B1992" s="325" t="s">
        <v>245</v>
      </c>
      <c r="C1992" s="325" t="s">
        <v>296</v>
      </c>
      <c r="D1992" s="325" t="str">
        <f>CONCATENATE(Table2[[#This Row],[Measure]],Table2[[#This Row],[Variant]])</f>
        <v>TrofferRetroT2x2</v>
      </c>
      <c r="E1992">
        <v>86</v>
      </c>
      <c r="F1992" t="str">
        <f>CONCATENATE(Table2[[#This Row],[Measure &amp; Variant]],Table2[[#This Row],[Rated Power/Unit]])</f>
        <v>TrofferRetroT2x286</v>
      </c>
      <c r="G1992">
        <f>Table2[[#This Row],[Rated Power/Unit]]</f>
        <v>86</v>
      </c>
    </row>
    <row r="1993" spans="2:7">
      <c r="B1993" s="325" t="s">
        <v>245</v>
      </c>
      <c r="C1993" s="325" t="s">
        <v>296</v>
      </c>
      <c r="D1993" s="325" t="str">
        <f>CONCATENATE(Table2[[#This Row],[Measure]],Table2[[#This Row],[Variant]])</f>
        <v>TrofferRetroT2x2</v>
      </c>
      <c r="E1993">
        <v>87</v>
      </c>
      <c r="F1993" t="str">
        <f>CONCATENATE(Table2[[#This Row],[Measure &amp; Variant]],Table2[[#This Row],[Rated Power/Unit]])</f>
        <v>TrofferRetroT2x287</v>
      </c>
      <c r="G1993">
        <f>Table2[[#This Row],[Rated Power/Unit]]</f>
        <v>87</v>
      </c>
    </row>
    <row r="1994" spans="2:7">
      <c r="B1994" s="325" t="s">
        <v>245</v>
      </c>
      <c r="C1994" s="325" t="s">
        <v>296</v>
      </c>
      <c r="D1994" s="325" t="str">
        <f>CONCATENATE(Table2[[#This Row],[Measure]],Table2[[#This Row],[Variant]])</f>
        <v>TrofferRetroT2x2</v>
      </c>
      <c r="E1994">
        <v>88</v>
      </c>
      <c r="F1994" t="str">
        <f>CONCATENATE(Table2[[#This Row],[Measure &amp; Variant]],Table2[[#This Row],[Rated Power/Unit]])</f>
        <v>TrofferRetroT2x288</v>
      </c>
      <c r="G1994">
        <f>Table2[[#This Row],[Rated Power/Unit]]</f>
        <v>88</v>
      </c>
    </row>
    <row r="1995" spans="2:7">
      <c r="B1995" s="325" t="s">
        <v>245</v>
      </c>
      <c r="C1995" s="325" t="s">
        <v>296</v>
      </c>
      <c r="D1995" s="325" t="str">
        <f>CONCATENATE(Table2[[#This Row],[Measure]],Table2[[#This Row],[Variant]])</f>
        <v>TrofferRetroT2x2</v>
      </c>
      <c r="E1995">
        <v>89</v>
      </c>
      <c r="F1995" t="str">
        <f>CONCATENATE(Table2[[#This Row],[Measure &amp; Variant]],Table2[[#This Row],[Rated Power/Unit]])</f>
        <v>TrofferRetroT2x289</v>
      </c>
      <c r="G1995">
        <f>Table2[[#This Row],[Rated Power/Unit]]</f>
        <v>89</v>
      </c>
    </row>
    <row r="1996" spans="2:7">
      <c r="B1996" s="325" t="s">
        <v>245</v>
      </c>
      <c r="C1996" s="325" t="s">
        <v>296</v>
      </c>
      <c r="D1996" s="325" t="str">
        <f>CONCATENATE(Table2[[#This Row],[Measure]],Table2[[#This Row],[Variant]])</f>
        <v>TrofferRetroT2x2</v>
      </c>
      <c r="E1996">
        <v>90</v>
      </c>
      <c r="F1996" t="str">
        <f>CONCATENATE(Table2[[#This Row],[Measure &amp; Variant]],Table2[[#This Row],[Rated Power/Unit]])</f>
        <v>TrofferRetroT2x290</v>
      </c>
      <c r="G1996">
        <f>Table2[[#This Row],[Rated Power/Unit]]</f>
        <v>90</v>
      </c>
    </row>
    <row r="1997" spans="2:7">
      <c r="B1997" s="325" t="s">
        <v>245</v>
      </c>
      <c r="C1997" s="325" t="s">
        <v>296</v>
      </c>
      <c r="D1997" s="325" t="str">
        <f>CONCATENATE(Table2[[#This Row],[Measure]],Table2[[#This Row],[Variant]])</f>
        <v>TrofferRetroT2x2</v>
      </c>
      <c r="E1997">
        <v>91</v>
      </c>
      <c r="F1997" t="str">
        <f>CONCATENATE(Table2[[#This Row],[Measure &amp; Variant]],Table2[[#This Row],[Rated Power/Unit]])</f>
        <v>TrofferRetroT2x291</v>
      </c>
      <c r="G1997">
        <f>Table2[[#This Row],[Rated Power/Unit]]</f>
        <v>91</v>
      </c>
    </row>
    <row r="1998" spans="2:7">
      <c r="B1998" s="325" t="s">
        <v>245</v>
      </c>
      <c r="C1998" s="325" t="s">
        <v>296</v>
      </c>
      <c r="D1998" s="325" t="str">
        <f>CONCATENATE(Table2[[#This Row],[Measure]],Table2[[#This Row],[Variant]])</f>
        <v>TrofferRetroT2x2</v>
      </c>
      <c r="E1998">
        <v>92</v>
      </c>
      <c r="F1998" t="str">
        <f>CONCATENATE(Table2[[#This Row],[Measure &amp; Variant]],Table2[[#This Row],[Rated Power/Unit]])</f>
        <v>TrofferRetroT2x292</v>
      </c>
      <c r="G1998">
        <f>Table2[[#This Row],[Rated Power/Unit]]</f>
        <v>92</v>
      </c>
    </row>
    <row r="1999" spans="2:7">
      <c r="B1999" s="325" t="s">
        <v>245</v>
      </c>
      <c r="C1999" s="325" t="s">
        <v>296</v>
      </c>
      <c r="D1999" s="325" t="str">
        <f>CONCATENATE(Table2[[#This Row],[Measure]],Table2[[#This Row],[Variant]])</f>
        <v>TrofferRetroT2x2</v>
      </c>
      <c r="E1999">
        <v>93</v>
      </c>
      <c r="F1999" t="str">
        <f>CONCATENATE(Table2[[#This Row],[Measure &amp; Variant]],Table2[[#This Row],[Rated Power/Unit]])</f>
        <v>TrofferRetroT2x293</v>
      </c>
      <c r="G1999">
        <f>Table2[[#This Row],[Rated Power/Unit]]</f>
        <v>93</v>
      </c>
    </row>
    <row r="2000" spans="2:7">
      <c r="B2000" s="325" t="s">
        <v>245</v>
      </c>
      <c r="C2000" s="325" t="s">
        <v>296</v>
      </c>
      <c r="D2000" s="325" t="str">
        <f>CONCATENATE(Table2[[#This Row],[Measure]],Table2[[#This Row],[Variant]])</f>
        <v>TrofferRetroT2x2</v>
      </c>
      <c r="E2000">
        <v>94</v>
      </c>
      <c r="F2000" t="str">
        <f>CONCATENATE(Table2[[#This Row],[Measure &amp; Variant]],Table2[[#This Row],[Rated Power/Unit]])</f>
        <v>TrofferRetroT2x294</v>
      </c>
      <c r="G2000">
        <f>Table2[[#This Row],[Rated Power/Unit]]</f>
        <v>94</v>
      </c>
    </row>
    <row r="2001" spans="2:7">
      <c r="B2001" s="325" t="s">
        <v>245</v>
      </c>
      <c r="C2001" s="325" t="s">
        <v>296</v>
      </c>
      <c r="D2001" s="325" t="str">
        <f>CONCATENATE(Table2[[#This Row],[Measure]],Table2[[#This Row],[Variant]])</f>
        <v>TrofferRetroT2x2</v>
      </c>
      <c r="E2001">
        <v>95</v>
      </c>
      <c r="F2001" t="str">
        <f>CONCATENATE(Table2[[#This Row],[Measure &amp; Variant]],Table2[[#This Row],[Rated Power/Unit]])</f>
        <v>TrofferRetroT2x295</v>
      </c>
      <c r="G2001">
        <f>Table2[[#This Row],[Rated Power/Unit]]</f>
        <v>95</v>
      </c>
    </row>
    <row r="2002" spans="2:7">
      <c r="B2002" s="325" t="s">
        <v>245</v>
      </c>
      <c r="C2002" s="325" t="s">
        <v>296</v>
      </c>
      <c r="D2002" s="325" t="str">
        <f>CONCATENATE(Table2[[#This Row],[Measure]],Table2[[#This Row],[Variant]])</f>
        <v>TrofferRetroT2x2</v>
      </c>
      <c r="E2002">
        <v>96</v>
      </c>
      <c r="F2002" t="str">
        <f>CONCATENATE(Table2[[#This Row],[Measure &amp; Variant]],Table2[[#This Row],[Rated Power/Unit]])</f>
        <v>TrofferRetroT2x296</v>
      </c>
      <c r="G2002">
        <f>Table2[[#This Row],[Rated Power/Unit]]</f>
        <v>96</v>
      </c>
    </row>
    <row r="2003" spans="2:7">
      <c r="B2003" s="325" t="s">
        <v>245</v>
      </c>
      <c r="C2003" s="325" t="s">
        <v>296</v>
      </c>
      <c r="D2003" s="325" t="str">
        <f>CONCATENATE(Table2[[#This Row],[Measure]],Table2[[#This Row],[Variant]])</f>
        <v>TrofferRetroT2x2</v>
      </c>
      <c r="E2003">
        <v>97</v>
      </c>
      <c r="F2003" t="str">
        <f>CONCATENATE(Table2[[#This Row],[Measure &amp; Variant]],Table2[[#This Row],[Rated Power/Unit]])</f>
        <v>TrofferRetroT2x297</v>
      </c>
      <c r="G2003">
        <f>Table2[[#This Row],[Rated Power/Unit]]</f>
        <v>97</v>
      </c>
    </row>
    <row r="2004" spans="2:7">
      <c r="B2004" s="325" t="s">
        <v>245</v>
      </c>
      <c r="C2004" s="325" t="s">
        <v>296</v>
      </c>
      <c r="D2004" s="325" t="str">
        <f>CONCATENATE(Table2[[#This Row],[Measure]],Table2[[#This Row],[Variant]])</f>
        <v>TrofferRetroT2x2</v>
      </c>
      <c r="E2004">
        <v>98</v>
      </c>
      <c r="F2004" t="str">
        <f>CONCATENATE(Table2[[#This Row],[Measure &amp; Variant]],Table2[[#This Row],[Rated Power/Unit]])</f>
        <v>TrofferRetroT2x298</v>
      </c>
      <c r="G2004">
        <f>Table2[[#This Row],[Rated Power/Unit]]</f>
        <v>98</v>
      </c>
    </row>
    <row r="2005" spans="2:7">
      <c r="B2005" s="325" t="s">
        <v>245</v>
      </c>
      <c r="C2005" s="325" t="s">
        <v>296</v>
      </c>
      <c r="D2005" s="325" t="str">
        <f>CONCATENATE(Table2[[#This Row],[Measure]],Table2[[#This Row],[Variant]])</f>
        <v>TrofferRetroT2x2</v>
      </c>
      <c r="E2005">
        <v>99</v>
      </c>
      <c r="F2005" t="str">
        <f>CONCATENATE(Table2[[#This Row],[Measure &amp; Variant]],Table2[[#This Row],[Rated Power/Unit]])</f>
        <v>TrofferRetroT2x299</v>
      </c>
      <c r="G2005">
        <f>Table2[[#This Row],[Rated Power/Unit]]</f>
        <v>99</v>
      </c>
    </row>
    <row r="2006" spans="2:7">
      <c r="B2006" s="325" t="s">
        <v>245</v>
      </c>
      <c r="C2006" s="325" t="s">
        <v>296</v>
      </c>
      <c r="D2006" s="325" t="str">
        <f>CONCATENATE(Table2[[#This Row],[Measure]],Table2[[#This Row],[Variant]])</f>
        <v>TrofferRetroT2x2</v>
      </c>
      <c r="E2006">
        <v>100</v>
      </c>
      <c r="F2006" t="str">
        <f>CONCATENATE(Table2[[#This Row],[Measure &amp; Variant]],Table2[[#This Row],[Rated Power/Unit]])</f>
        <v>TrofferRetroT2x2100</v>
      </c>
      <c r="G2006">
        <f>Table2[[#This Row],[Rated Power/Unit]]</f>
        <v>100</v>
      </c>
    </row>
    <row r="2007" spans="2:7">
      <c r="B2007" s="325" t="s">
        <v>245</v>
      </c>
      <c r="C2007" s="325" t="s">
        <v>300</v>
      </c>
      <c r="D2007" s="325" t="str">
        <f>CONCATENATE(Table2[[#This Row],[Measure]],Table2[[#This Row],[Variant]])</f>
        <v>TrofferRetroT2x2controls</v>
      </c>
      <c r="E2007">
        <v>15</v>
      </c>
      <c r="F2007" t="str">
        <f>CONCATENATE(Table2[[#This Row],[Measure &amp; Variant]],Table2[[#This Row],[Rated Power/Unit]])</f>
        <v>TrofferRetroT2x2controls15</v>
      </c>
      <c r="G2007">
        <f>Table2[[#This Row],[Rated Power/Unit]]*0.5</f>
        <v>7.5</v>
      </c>
    </row>
    <row r="2008" spans="2:7">
      <c r="B2008" s="325" t="s">
        <v>245</v>
      </c>
      <c r="C2008" s="325" t="s">
        <v>300</v>
      </c>
      <c r="D2008" s="325" t="str">
        <f>CONCATENATE(Table2[[#This Row],[Measure]],Table2[[#This Row],[Variant]])</f>
        <v>TrofferRetroT2x2controls</v>
      </c>
      <c r="E2008">
        <v>16</v>
      </c>
      <c r="F2008" t="str">
        <f>CONCATENATE(Table2[[#This Row],[Measure &amp; Variant]],Table2[[#This Row],[Rated Power/Unit]])</f>
        <v>TrofferRetroT2x2controls16</v>
      </c>
      <c r="G2008">
        <f>Table2[[#This Row],[Rated Power/Unit]]*0.5</f>
        <v>8</v>
      </c>
    </row>
    <row r="2009" spans="2:7">
      <c r="B2009" s="325" t="s">
        <v>245</v>
      </c>
      <c r="C2009" s="325" t="s">
        <v>300</v>
      </c>
      <c r="D2009" s="325" t="str">
        <f>CONCATENATE(Table2[[#This Row],[Measure]],Table2[[#This Row],[Variant]])</f>
        <v>TrofferRetroT2x2controls</v>
      </c>
      <c r="E2009">
        <v>17</v>
      </c>
      <c r="F2009" t="str">
        <f>CONCATENATE(Table2[[#This Row],[Measure &amp; Variant]],Table2[[#This Row],[Rated Power/Unit]])</f>
        <v>TrofferRetroT2x2controls17</v>
      </c>
      <c r="G2009">
        <f>Table2[[#This Row],[Rated Power/Unit]]*0.5</f>
        <v>8.5</v>
      </c>
    </row>
    <row r="2010" spans="2:7">
      <c r="B2010" s="325" t="s">
        <v>245</v>
      </c>
      <c r="C2010" s="325" t="s">
        <v>300</v>
      </c>
      <c r="D2010" s="325" t="str">
        <f>CONCATENATE(Table2[[#This Row],[Measure]],Table2[[#This Row],[Variant]])</f>
        <v>TrofferRetroT2x2controls</v>
      </c>
      <c r="E2010">
        <v>18</v>
      </c>
      <c r="F2010" t="str">
        <f>CONCATENATE(Table2[[#This Row],[Measure &amp; Variant]],Table2[[#This Row],[Rated Power/Unit]])</f>
        <v>TrofferRetroT2x2controls18</v>
      </c>
      <c r="G2010">
        <f>Table2[[#This Row],[Rated Power/Unit]]*0.5</f>
        <v>9</v>
      </c>
    </row>
    <row r="2011" spans="2:7">
      <c r="B2011" s="325" t="s">
        <v>245</v>
      </c>
      <c r="C2011" s="325" t="s">
        <v>300</v>
      </c>
      <c r="D2011" s="325" t="str">
        <f>CONCATENATE(Table2[[#This Row],[Measure]],Table2[[#This Row],[Variant]])</f>
        <v>TrofferRetroT2x2controls</v>
      </c>
      <c r="E2011">
        <v>19</v>
      </c>
      <c r="F2011" t="str">
        <f>CONCATENATE(Table2[[#This Row],[Measure &amp; Variant]],Table2[[#This Row],[Rated Power/Unit]])</f>
        <v>TrofferRetroT2x2controls19</v>
      </c>
      <c r="G2011">
        <f>Table2[[#This Row],[Rated Power/Unit]]*0.5</f>
        <v>9.5</v>
      </c>
    </row>
    <row r="2012" spans="2:7">
      <c r="B2012" s="325" t="s">
        <v>245</v>
      </c>
      <c r="C2012" s="325" t="s">
        <v>300</v>
      </c>
      <c r="D2012" s="325" t="str">
        <f>CONCATENATE(Table2[[#This Row],[Measure]],Table2[[#This Row],[Variant]])</f>
        <v>TrofferRetroT2x2controls</v>
      </c>
      <c r="E2012">
        <v>20</v>
      </c>
      <c r="F2012" t="str">
        <f>CONCATENATE(Table2[[#This Row],[Measure &amp; Variant]],Table2[[#This Row],[Rated Power/Unit]])</f>
        <v>TrofferRetroT2x2controls20</v>
      </c>
      <c r="G2012">
        <f>Table2[[#This Row],[Rated Power/Unit]]*0.5</f>
        <v>10</v>
      </c>
    </row>
    <row r="2013" spans="2:7">
      <c r="B2013" s="325" t="s">
        <v>245</v>
      </c>
      <c r="C2013" s="325" t="s">
        <v>300</v>
      </c>
      <c r="D2013" s="325" t="str">
        <f>CONCATENATE(Table2[[#This Row],[Measure]],Table2[[#This Row],[Variant]])</f>
        <v>TrofferRetroT2x2controls</v>
      </c>
      <c r="E2013">
        <v>21</v>
      </c>
      <c r="F2013" t="str">
        <f>CONCATENATE(Table2[[#This Row],[Measure &amp; Variant]],Table2[[#This Row],[Rated Power/Unit]])</f>
        <v>TrofferRetroT2x2controls21</v>
      </c>
      <c r="G2013">
        <f>Table2[[#This Row],[Rated Power/Unit]]*0.5</f>
        <v>10.5</v>
      </c>
    </row>
    <row r="2014" spans="2:7">
      <c r="B2014" s="325" t="s">
        <v>245</v>
      </c>
      <c r="C2014" s="325" t="s">
        <v>300</v>
      </c>
      <c r="D2014" s="325" t="str">
        <f>CONCATENATE(Table2[[#This Row],[Measure]],Table2[[#This Row],[Variant]])</f>
        <v>TrofferRetroT2x2controls</v>
      </c>
      <c r="E2014">
        <v>22</v>
      </c>
      <c r="F2014" t="str">
        <f>CONCATENATE(Table2[[#This Row],[Measure &amp; Variant]],Table2[[#This Row],[Rated Power/Unit]])</f>
        <v>TrofferRetroT2x2controls22</v>
      </c>
      <c r="G2014">
        <f>Table2[[#This Row],[Rated Power/Unit]]*0.5</f>
        <v>11</v>
      </c>
    </row>
    <row r="2015" spans="2:7">
      <c r="B2015" s="325" t="s">
        <v>245</v>
      </c>
      <c r="C2015" s="325" t="s">
        <v>300</v>
      </c>
      <c r="D2015" s="325" t="str">
        <f>CONCATENATE(Table2[[#This Row],[Measure]],Table2[[#This Row],[Variant]])</f>
        <v>TrofferRetroT2x2controls</v>
      </c>
      <c r="E2015">
        <v>23</v>
      </c>
      <c r="F2015" t="str">
        <f>CONCATENATE(Table2[[#This Row],[Measure &amp; Variant]],Table2[[#This Row],[Rated Power/Unit]])</f>
        <v>TrofferRetroT2x2controls23</v>
      </c>
      <c r="G2015">
        <f>Table2[[#This Row],[Rated Power/Unit]]*0.5</f>
        <v>11.5</v>
      </c>
    </row>
    <row r="2016" spans="2:7">
      <c r="B2016" s="325" t="s">
        <v>245</v>
      </c>
      <c r="C2016" s="325" t="s">
        <v>300</v>
      </c>
      <c r="D2016" s="325" t="str">
        <f>CONCATENATE(Table2[[#This Row],[Measure]],Table2[[#This Row],[Variant]])</f>
        <v>TrofferRetroT2x2controls</v>
      </c>
      <c r="E2016">
        <v>24</v>
      </c>
      <c r="F2016" t="str">
        <f>CONCATENATE(Table2[[#This Row],[Measure &amp; Variant]],Table2[[#This Row],[Rated Power/Unit]])</f>
        <v>TrofferRetroT2x2controls24</v>
      </c>
      <c r="G2016">
        <f>Table2[[#This Row],[Rated Power/Unit]]*0.5</f>
        <v>12</v>
      </c>
    </row>
    <row r="2017" spans="2:7">
      <c r="B2017" s="325" t="s">
        <v>245</v>
      </c>
      <c r="C2017" s="325" t="s">
        <v>300</v>
      </c>
      <c r="D2017" s="325" t="str">
        <f>CONCATENATE(Table2[[#This Row],[Measure]],Table2[[#This Row],[Variant]])</f>
        <v>TrofferRetroT2x2controls</v>
      </c>
      <c r="E2017">
        <v>25</v>
      </c>
      <c r="F2017" t="str">
        <f>CONCATENATE(Table2[[#This Row],[Measure &amp; Variant]],Table2[[#This Row],[Rated Power/Unit]])</f>
        <v>TrofferRetroT2x2controls25</v>
      </c>
      <c r="G2017">
        <f>Table2[[#This Row],[Rated Power/Unit]]*0.5</f>
        <v>12.5</v>
      </c>
    </row>
    <row r="2018" spans="2:7">
      <c r="B2018" s="325" t="s">
        <v>245</v>
      </c>
      <c r="C2018" s="325" t="s">
        <v>300</v>
      </c>
      <c r="D2018" s="325" t="str">
        <f>CONCATENATE(Table2[[#This Row],[Measure]],Table2[[#This Row],[Variant]])</f>
        <v>TrofferRetroT2x2controls</v>
      </c>
      <c r="E2018">
        <v>26</v>
      </c>
      <c r="F2018" t="str">
        <f>CONCATENATE(Table2[[#This Row],[Measure &amp; Variant]],Table2[[#This Row],[Rated Power/Unit]])</f>
        <v>TrofferRetroT2x2controls26</v>
      </c>
      <c r="G2018">
        <f>Table2[[#This Row],[Rated Power/Unit]]*0.5</f>
        <v>13</v>
      </c>
    </row>
    <row r="2019" spans="2:7">
      <c r="B2019" s="325" t="s">
        <v>245</v>
      </c>
      <c r="C2019" s="325" t="s">
        <v>300</v>
      </c>
      <c r="D2019" s="325" t="str">
        <f>CONCATENATE(Table2[[#This Row],[Measure]],Table2[[#This Row],[Variant]])</f>
        <v>TrofferRetroT2x2controls</v>
      </c>
      <c r="E2019">
        <v>27</v>
      </c>
      <c r="F2019" t="str">
        <f>CONCATENATE(Table2[[#This Row],[Measure &amp; Variant]],Table2[[#This Row],[Rated Power/Unit]])</f>
        <v>TrofferRetroT2x2controls27</v>
      </c>
      <c r="G2019">
        <f>Table2[[#This Row],[Rated Power/Unit]]*0.5</f>
        <v>13.5</v>
      </c>
    </row>
    <row r="2020" spans="2:7">
      <c r="B2020" s="325" t="s">
        <v>245</v>
      </c>
      <c r="C2020" s="325" t="s">
        <v>300</v>
      </c>
      <c r="D2020" s="325" t="str">
        <f>CONCATENATE(Table2[[#This Row],[Measure]],Table2[[#This Row],[Variant]])</f>
        <v>TrofferRetroT2x2controls</v>
      </c>
      <c r="E2020">
        <v>28</v>
      </c>
      <c r="F2020" t="str">
        <f>CONCATENATE(Table2[[#This Row],[Measure &amp; Variant]],Table2[[#This Row],[Rated Power/Unit]])</f>
        <v>TrofferRetroT2x2controls28</v>
      </c>
      <c r="G2020">
        <f>Table2[[#This Row],[Rated Power/Unit]]*0.5</f>
        <v>14</v>
      </c>
    </row>
    <row r="2021" spans="2:7">
      <c r="B2021" s="325" t="s">
        <v>245</v>
      </c>
      <c r="C2021" s="325" t="s">
        <v>300</v>
      </c>
      <c r="D2021" s="325" t="str">
        <f>CONCATENATE(Table2[[#This Row],[Measure]],Table2[[#This Row],[Variant]])</f>
        <v>TrofferRetroT2x2controls</v>
      </c>
      <c r="E2021">
        <v>29</v>
      </c>
      <c r="F2021" t="str">
        <f>CONCATENATE(Table2[[#This Row],[Measure &amp; Variant]],Table2[[#This Row],[Rated Power/Unit]])</f>
        <v>TrofferRetroT2x2controls29</v>
      </c>
      <c r="G2021">
        <f>Table2[[#This Row],[Rated Power/Unit]]*0.5</f>
        <v>14.5</v>
      </c>
    </row>
    <row r="2022" spans="2:7">
      <c r="B2022" s="325" t="s">
        <v>245</v>
      </c>
      <c r="C2022" s="325" t="s">
        <v>300</v>
      </c>
      <c r="D2022" s="325" t="str">
        <f>CONCATENATE(Table2[[#This Row],[Measure]],Table2[[#This Row],[Variant]])</f>
        <v>TrofferRetroT2x2controls</v>
      </c>
      <c r="E2022">
        <v>30</v>
      </c>
      <c r="F2022" t="str">
        <f>CONCATENATE(Table2[[#This Row],[Measure &amp; Variant]],Table2[[#This Row],[Rated Power/Unit]])</f>
        <v>TrofferRetroT2x2controls30</v>
      </c>
      <c r="G2022">
        <f>Table2[[#This Row],[Rated Power/Unit]]*0.5</f>
        <v>15</v>
      </c>
    </row>
    <row r="2023" spans="2:7">
      <c r="B2023" s="325" t="s">
        <v>245</v>
      </c>
      <c r="C2023" s="325" t="s">
        <v>300</v>
      </c>
      <c r="D2023" s="325" t="str">
        <f>CONCATENATE(Table2[[#This Row],[Measure]],Table2[[#This Row],[Variant]])</f>
        <v>TrofferRetroT2x2controls</v>
      </c>
      <c r="E2023">
        <v>31</v>
      </c>
      <c r="F2023" t="str">
        <f>CONCATENATE(Table2[[#This Row],[Measure &amp; Variant]],Table2[[#This Row],[Rated Power/Unit]])</f>
        <v>TrofferRetroT2x2controls31</v>
      </c>
      <c r="G2023">
        <f>Table2[[#This Row],[Rated Power/Unit]]*0.5</f>
        <v>15.5</v>
      </c>
    </row>
    <row r="2024" spans="2:7">
      <c r="B2024" s="325" t="s">
        <v>245</v>
      </c>
      <c r="C2024" s="325" t="s">
        <v>300</v>
      </c>
      <c r="D2024" s="325" t="str">
        <f>CONCATENATE(Table2[[#This Row],[Measure]],Table2[[#This Row],[Variant]])</f>
        <v>TrofferRetroT2x2controls</v>
      </c>
      <c r="E2024">
        <v>32</v>
      </c>
      <c r="F2024" t="str">
        <f>CONCATENATE(Table2[[#This Row],[Measure &amp; Variant]],Table2[[#This Row],[Rated Power/Unit]])</f>
        <v>TrofferRetroT2x2controls32</v>
      </c>
      <c r="G2024">
        <f>Table2[[#This Row],[Rated Power/Unit]]*0.5</f>
        <v>16</v>
      </c>
    </row>
    <row r="2025" spans="2:7">
      <c r="B2025" s="325" t="s">
        <v>245</v>
      </c>
      <c r="C2025" s="325" t="s">
        <v>300</v>
      </c>
      <c r="D2025" s="325" t="str">
        <f>CONCATENATE(Table2[[#This Row],[Measure]],Table2[[#This Row],[Variant]])</f>
        <v>TrofferRetroT2x2controls</v>
      </c>
      <c r="E2025">
        <v>33</v>
      </c>
      <c r="F2025" t="str">
        <f>CONCATENATE(Table2[[#This Row],[Measure &amp; Variant]],Table2[[#This Row],[Rated Power/Unit]])</f>
        <v>TrofferRetroT2x2controls33</v>
      </c>
      <c r="G2025">
        <f>Table2[[#This Row],[Rated Power/Unit]]*0.5</f>
        <v>16.5</v>
      </c>
    </row>
    <row r="2026" spans="2:7">
      <c r="B2026" s="325" t="s">
        <v>245</v>
      </c>
      <c r="C2026" s="325" t="s">
        <v>300</v>
      </c>
      <c r="D2026" s="325" t="str">
        <f>CONCATENATE(Table2[[#This Row],[Measure]],Table2[[#This Row],[Variant]])</f>
        <v>TrofferRetroT2x2controls</v>
      </c>
      <c r="E2026">
        <v>34</v>
      </c>
      <c r="F2026" t="str">
        <f>CONCATENATE(Table2[[#This Row],[Measure &amp; Variant]],Table2[[#This Row],[Rated Power/Unit]])</f>
        <v>TrofferRetroT2x2controls34</v>
      </c>
      <c r="G2026">
        <f>Table2[[#This Row],[Rated Power/Unit]]*0.5</f>
        <v>17</v>
      </c>
    </row>
    <row r="2027" spans="2:7">
      <c r="B2027" s="325" t="s">
        <v>245</v>
      </c>
      <c r="C2027" s="325" t="s">
        <v>300</v>
      </c>
      <c r="D2027" s="325" t="str">
        <f>CONCATENATE(Table2[[#This Row],[Measure]],Table2[[#This Row],[Variant]])</f>
        <v>TrofferRetroT2x2controls</v>
      </c>
      <c r="E2027">
        <v>35</v>
      </c>
      <c r="F2027" t="str">
        <f>CONCATENATE(Table2[[#This Row],[Measure &amp; Variant]],Table2[[#This Row],[Rated Power/Unit]])</f>
        <v>TrofferRetroT2x2controls35</v>
      </c>
      <c r="G2027">
        <f>Table2[[#This Row],[Rated Power/Unit]]*0.5</f>
        <v>17.5</v>
      </c>
    </row>
    <row r="2028" spans="2:7">
      <c r="B2028" s="325" t="s">
        <v>245</v>
      </c>
      <c r="C2028" s="325" t="s">
        <v>300</v>
      </c>
      <c r="D2028" s="325" t="str">
        <f>CONCATENATE(Table2[[#This Row],[Measure]],Table2[[#This Row],[Variant]])</f>
        <v>TrofferRetroT2x2controls</v>
      </c>
      <c r="E2028">
        <v>36</v>
      </c>
      <c r="F2028" t="str">
        <f>CONCATENATE(Table2[[#This Row],[Measure &amp; Variant]],Table2[[#This Row],[Rated Power/Unit]])</f>
        <v>TrofferRetroT2x2controls36</v>
      </c>
      <c r="G2028">
        <f>Table2[[#This Row],[Rated Power/Unit]]*0.5</f>
        <v>18</v>
      </c>
    </row>
    <row r="2029" spans="2:7">
      <c r="B2029" s="325" t="s">
        <v>245</v>
      </c>
      <c r="C2029" s="325" t="s">
        <v>300</v>
      </c>
      <c r="D2029" s="325" t="str">
        <f>CONCATENATE(Table2[[#This Row],[Measure]],Table2[[#This Row],[Variant]])</f>
        <v>TrofferRetroT2x2controls</v>
      </c>
      <c r="E2029">
        <v>37</v>
      </c>
      <c r="F2029" t="str">
        <f>CONCATENATE(Table2[[#This Row],[Measure &amp; Variant]],Table2[[#This Row],[Rated Power/Unit]])</f>
        <v>TrofferRetroT2x2controls37</v>
      </c>
      <c r="G2029">
        <f>Table2[[#This Row],[Rated Power/Unit]]*0.5</f>
        <v>18.5</v>
      </c>
    </row>
    <row r="2030" spans="2:7">
      <c r="B2030" s="325" t="s">
        <v>245</v>
      </c>
      <c r="C2030" s="325" t="s">
        <v>300</v>
      </c>
      <c r="D2030" s="325" t="str">
        <f>CONCATENATE(Table2[[#This Row],[Measure]],Table2[[#This Row],[Variant]])</f>
        <v>TrofferRetroT2x2controls</v>
      </c>
      <c r="E2030">
        <v>38</v>
      </c>
      <c r="F2030" t="str">
        <f>CONCATENATE(Table2[[#This Row],[Measure &amp; Variant]],Table2[[#This Row],[Rated Power/Unit]])</f>
        <v>TrofferRetroT2x2controls38</v>
      </c>
      <c r="G2030">
        <f>Table2[[#This Row],[Rated Power/Unit]]*0.5</f>
        <v>19</v>
      </c>
    </row>
    <row r="2031" spans="2:7">
      <c r="B2031" s="325" t="s">
        <v>245</v>
      </c>
      <c r="C2031" s="325" t="s">
        <v>300</v>
      </c>
      <c r="D2031" s="325" t="str">
        <f>CONCATENATE(Table2[[#This Row],[Measure]],Table2[[#This Row],[Variant]])</f>
        <v>TrofferRetroT2x2controls</v>
      </c>
      <c r="E2031">
        <v>39</v>
      </c>
      <c r="F2031" t="str">
        <f>CONCATENATE(Table2[[#This Row],[Measure &amp; Variant]],Table2[[#This Row],[Rated Power/Unit]])</f>
        <v>TrofferRetroT2x2controls39</v>
      </c>
      <c r="G2031">
        <f>Table2[[#This Row],[Rated Power/Unit]]*0.5</f>
        <v>19.5</v>
      </c>
    </row>
    <row r="2032" spans="2:7">
      <c r="B2032" s="325" t="s">
        <v>245</v>
      </c>
      <c r="C2032" s="325" t="s">
        <v>300</v>
      </c>
      <c r="D2032" s="325" t="str">
        <f>CONCATENATE(Table2[[#This Row],[Measure]],Table2[[#This Row],[Variant]])</f>
        <v>TrofferRetroT2x2controls</v>
      </c>
      <c r="E2032">
        <v>40</v>
      </c>
      <c r="F2032" t="str">
        <f>CONCATENATE(Table2[[#This Row],[Measure &amp; Variant]],Table2[[#This Row],[Rated Power/Unit]])</f>
        <v>TrofferRetroT2x2controls40</v>
      </c>
      <c r="G2032">
        <f>Table2[[#This Row],[Rated Power/Unit]]*0.5</f>
        <v>20</v>
      </c>
    </row>
    <row r="2033" spans="2:7">
      <c r="B2033" s="325" t="s">
        <v>245</v>
      </c>
      <c r="C2033" s="325" t="s">
        <v>300</v>
      </c>
      <c r="D2033" s="325" t="str">
        <f>CONCATENATE(Table2[[#This Row],[Measure]],Table2[[#This Row],[Variant]])</f>
        <v>TrofferRetroT2x2controls</v>
      </c>
      <c r="E2033">
        <v>41</v>
      </c>
      <c r="F2033" t="str">
        <f>CONCATENATE(Table2[[#This Row],[Measure &amp; Variant]],Table2[[#This Row],[Rated Power/Unit]])</f>
        <v>TrofferRetroT2x2controls41</v>
      </c>
      <c r="G2033">
        <f>Table2[[#This Row],[Rated Power/Unit]]*0.5</f>
        <v>20.5</v>
      </c>
    </row>
    <row r="2034" spans="2:7">
      <c r="B2034" s="325" t="s">
        <v>245</v>
      </c>
      <c r="C2034" s="325" t="s">
        <v>300</v>
      </c>
      <c r="D2034" s="325" t="str">
        <f>CONCATENATE(Table2[[#This Row],[Measure]],Table2[[#This Row],[Variant]])</f>
        <v>TrofferRetroT2x2controls</v>
      </c>
      <c r="E2034">
        <v>42</v>
      </c>
      <c r="F2034" t="str">
        <f>CONCATENATE(Table2[[#This Row],[Measure &amp; Variant]],Table2[[#This Row],[Rated Power/Unit]])</f>
        <v>TrofferRetroT2x2controls42</v>
      </c>
      <c r="G2034">
        <f>Table2[[#This Row],[Rated Power/Unit]]*0.5</f>
        <v>21</v>
      </c>
    </row>
    <row r="2035" spans="2:7">
      <c r="B2035" s="325" t="s">
        <v>245</v>
      </c>
      <c r="C2035" s="325" t="s">
        <v>300</v>
      </c>
      <c r="D2035" s="325" t="str">
        <f>CONCATENATE(Table2[[#This Row],[Measure]],Table2[[#This Row],[Variant]])</f>
        <v>TrofferRetroT2x2controls</v>
      </c>
      <c r="E2035">
        <v>43</v>
      </c>
      <c r="F2035" t="str">
        <f>CONCATENATE(Table2[[#This Row],[Measure &amp; Variant]],Table2[[#This Row],[Rated Power/Unit]])</f>
        <v>TrofferRetroT2x2controls43</v>
      </c>
      <c r="G2035">
        <f>Table2[[#This Row],[Rated Power/Unit]]*0.5</f>
        <v>21.5</v>
      </c>
    </row>
    <row r="2036" spans="2:7">
      <c r="B2036" s="325" t="s">
        <v>245</v>
      </c>
      <c r="C2036" s="325" t="s">
        <v>300</v>
      </c>
      <c r="D2036" s="325" t="str">
        <f>CONCATENATE(Table2[[#This Row],[Measure]],Table2[[#This Row],[Variant]])</f>
        <v>TrofferRetroT2x2controls</v>
      </c>
      <c r="E2036">
        <v>44</v>
      </c>
      <c r="F2036" t="str">
        <f>CONCATENATE(Table2[[#This Row],[Measure &amp; Variant]],Table2[[#This Row],[Rated Power/Unit]])</f>
        <v>TrofferRetroT2x2controls44</v>
      </c>
      <c r="G2036">
        <f>Table2[[#This Row],[Rated Power/Unit]]*0.5</f>
        <v>22</v>
      </c>
    </row>
    <row r="2037" spans="2:7">
      <c r="B2037" s="325" t="s">
        <v>245</v>
      </c>
      <c r="C2037" s="325" t="s">
        <v>300</v>
      </c>
      <c r="D2037" s="325" t="str">
        <f>CONCATENATE(Table2[[#This Row],[Measure]],Table2[[#This Row],[Variant]])</f>
        <v>TrofferRetroT2x2controls</v>
      </c>
      <c r="E2037">
        <v>45</v>
      </c>
      <c r="F2037" t="str">
        <f>CONCATENATE(Table2[[#This Row],[Measure &amp; Variant]],Table2[[#This Row],[Rated Power/Unit]])</f>
        <v>TrofferRetroT2x2controls45</v>
      </c>
      <c r="G2037">
        <f>Table2[[#This Row],[Rated Power/Unit]]*0.5</f>
        <v>22.5</v>
      </c>
    </row>
    <row r="2038" spans="2:7">
      <c r="B2038" s="325" t="s">
        <v>245</v>
      </c>
      <c r="C2038" s="325" t="s">
        <v>300</v>
      </c>
      <c r="D2038" s="325" t="str">
        <f>CONCATENATE(Table2[[#This Row],[Measure]],Table2[[#This Row],[Variant]])</f>
        <v>TrofferRetroT2x2controls</v>
      </c>
      <c r="E2038">
        <v>46</v>
      </c>
      <c r="F2038" t="str">
        <f>CONCATENATE(Table2[[#This Row],[Measure &amp; Variant]],Table2[[#This Row],[Rated Power/Unit]])</f>
        <v>TrofferRetroT2x2controls46</v>
      </c>
      <c r="G2038">
        <f>Table2[[#This Row],[Rated Power/Unit]]*0.5</f>
        <v>23</v>
      </c>
    </row>
    <row r="2039" spans="2:7">
      <c r="B2039" s="325" t="s">
        <v>245</v>
      </c>
      <c r="C2039" s="325" t="s">
        <v>300</v>
      </c>
      <c r="D2039" s="325" t="str">
        <f>CONCATENATE(Table2[[#This Row],[Measure]],Table2[[#This Row],[Variant]])</f>
        <v>TrofferRetroT2x2controls</v>
      </c>
      <c r="E2039">
        <v>47</v>
      </c>
      <c r="F2039" t="str">
        <f>CONCATENATE(Table2[[#This Row],[Measure &amp; Variant]],Table2[[#This Row],[Rated Power/Unit]])</f>
        <v>TrofferRetroT2x2controls47</v>
      </c>
      <c r="G2039">
        <f>Table2[[#This Row],[Rated Power/Unit]]*0.5</f>
        <v>23.5</v>
      </c>
    </row>
    <row r="2040" spans="2:7">
      <c r="B2040" s="325" t="s">
        <v>245</v>
      </c>
      <c r="C2040" s="325" t="s">
        <v>300</v>
      </c>
      <c r="D2040" s="325" t="str">
        <f>CONCATENATE(Table2[[#This Row],[Measure]],Table2[[#This Row],[Variant]])</f>
        <v>TrofferRetroT2x2controls</v>
      </c>
      <c r="E2040">
        <v>48</v>
      </c>
      <c r="F2040" t="str">
        <f>CONCATENATE(Table2[[#This Row],[Measure &amp; Variant]],Table2[[#This Row],[Rated Power/Unit]])</f>
        <v>TrofferRetroT2x2controls48</v>
      </c>
      <c r="G2040">
        <f>Table2[[#This Row],[Rated Power/Unit]]*0.5</f>
        <v>24</v>
      </c>
    </row>
    <row r="2041" spans="2:7">
      <c r="B2041" s="325" t="s">
        <v>245</v>
      </c>
      <c r="C2041" s="325" t="s">
        <v>300</v>
      </c>
      <c r="D2041" s="325" t="str">
        <f>CONCATENATE(Table2[[#This Row],[Measure]],Table2[[#This Row],[Variant]])</f>
        <v>TrofferRetroT2x2controls</v>
      </c>
      <c r="E2041">
        <v>49</v>
      </c>
      <c r="F2041" t="str">
        <f>CONCATENATE(Table2[[#This Row],[Measure &amp; Variant]],Table2[[#This Row],[Rated Power/Unit]])</f>
        <v>TrofferRetroT2x2controls49</v>
      </c>
      <c r="G2041">
        <f>Table2[[#This Row],[Rated Power/Unit]]*0.5</f>
        <v>24.5</v>
      </c>
    </row>
    <row r="2042" spans="2:7">
      <c r="B2042" s="325" t="s">
        <v>245</v>
      </c>
      <c r="C2042" s="325" t="s">
        <v>300</v>
      </c>
      <c r="D2042" s="325" t="str">
        <f>CONCATENATE(Table2[[#This Row],[Measure]],Table2[[#This Row],[Variant]])</f>
        <v>TrofferRetroT2x2controls</v>
      </c>
      <c r="E2042">
        <v>50</v>
      </c>
      <c r="F2042" t="str">
        <f>CONCATENATE(Table2[[#This Row],[Measure &amp; Variant]],Table2[[#This Row],[Rated Power/Unit]])</f>
        <v>TrofferRetroT2x2controls50</v>
      </c>
      <c r="G2042">
        <f>Table2[[#This Row],[Rated Power/Unit]]*0.5</f>
        <v>25</v>
      </c>
    </row>
    <row r="2043" spans="2:7">
      <c r="B2043" s="325" t="s">
        <v>245</v>
      </c>
      <c r="C2043" s="325" t="s">
        <v>300</v>
      </c>
      <c r="D2043" s="325" t="str">
        <f>CONCATENATE(Table2[[#This Row],[Measure]],Table2[[#This Row],[Variant]])</f>
        <v>TrofferRetroT2x2controls</v>
      </c>
      <c r="E2043">
        <v>51</v>
      </c>
      <c r="F2043" t="str">
        <f>CONCATENATE(Table2[[#This Row],[Measure &amp; Variant]],Table2[[#This Row],[Rated Power/Unit]])</f>
        <v>TrofferRetroT2x2controls51</v>
      </c>
      <c r="G2043">
        <f>Table2[[#This Row],[Rated Power/Unit]]*0.5</f>
        <v>25.5</v>
      </c>
    </row>
    <row r="2044" spans="2:7">
      <c r="B2044" s="325" t="s">
        <v>245</v>
      </c>
      <c r="C2044" s="325" t="s">
        <v>300</v>
      </c>
      <c r="D2044" s="325" t="str">
        <f>CONCATENATE(Table2[[#This Row],[Measure]],Table2[[#This Row],[Variant]])</f>
        <v>TrofferRetroT2x2controls</v>
      </c>
      <c r="E2044">
        <v>52</v>
      </c>
      <c r="F2044" t="str">
        <f>CONCATENATE(Table2[[#This Row],[Measure &amp; Variant]],Table2[[#This Row],[Rated Power/Unit]])</f>
        <v>TrofferRetroT2x2controls52</v>
      </c>
      <c r="G2044">
        <f>Table2[[#This Row],[Rated Power/Unit]]*0.5</f>
        <v>26</v>
      </c>
    </row>
    <row r="2045" spans="2:7">
      <c r="B2045" s="325" t="s">
        <v>245</v>
      </c>
      <c r="C2045" s="325" t="s">
        <v>300</v>
      </c>
      <c r="D2045" s="325" t="str">
        <f>CONCATENATE(Table2[[#This Row],[Measure]],Table2[[#This Row],[Variant]])</f>
        <v>TrofferRetroT2x2controls</v>
      </c>
      <c r="E2045">
        <v>53</v>
      </c>
      <c r="F2045" t="str">
        <f>CONCATENATE(Table2[[#This Row],[Measure &amp; Variant]],Table2[[#This Row],[Rated Power/Unit]])</f>
        <v>TrofferRetroT2x2controls53</v>
      </c>
      <c r="G2045">
        <f>Table2[[#This Row],[Rated Power/Unit]]*0.5</f>
        <v>26.5</v>
      </c>
    </row>
    <row r="2046" spans="2:7">
      <c r="B2046" s="325" t="s">
        <v>245</v>
      </c>
      <c r="C2046" s="325" t="s">
        <v>300</v>
      </c>
      <c r="D2046" s="325" t="str">
        <f>CONCATENATE(Table2[[#This Row],[Measure]],Table2[[#This Row],[Variant]])</f>
        <v>TrofferRetroT2x2controls</v>
      </c>
      <c r="E2046">
        <v>54</v>
      </c>
      <c r="F2046" t="str">
        <f>CONCATENATE(Table2[[#This Row],[Measure &amp; Variant]],Table2[[#This Row],[Rated Power/Unit]])</f>
        <v>TrofferRetroT2x2controls54</v>
      </c>
      <c r="G2046">
        <f>Table2[[#This Row],[Rated Power/Unit]]*0.5</f>
        <v>27</v>
      </c>
    </row>
    <row r="2047" spans="2:7">
      <c r="B2047" s="325" t="s">
        <v>245</v>
      </c>
      <c r="C2047" s="325" t="s">
        <v>300</v>
      </c>
      <c r="D2047" s="325" t="str">
        <f>CONCATENATE(Table2[[#This Row],[Measure]],Table2[[#This Row],[Variant]])</f>
        <v>TrofferRetroT2x2controls</v>
      </c>
      <c r="E2047">
        <v>55</v>
      </c>
      <c r="F2047" t="str">
        <f>CONCATENATE(Table2[[#This Row],[Measure &amp; Variant]],Table2[[#This Row],[Rated Power/Unit]])</f>
        <v>TrofferRetroT2x2controls55</v>
      </c>
      <c r="G2047">
        <f>Table2[[#This Row],[Rated Power/Unit]]*0.5</f>
        <v>27.5</v>
      </c>
    </row>
    <row r="2048" spans="2:7">
      <c r="B2048" s="325" t="s">
        <v>245</v>
      </c>
      <c r="C2048" s="325" t="s">
        <v>300</v>
      </c>
      <c r="D2048" s="325" t="str">
        <f>CONCATENATE(Table2[[#This Row],[Measure]],Table2[[#This Row],[Variant]])</f>
        <v>TrofferRetroT2x2controls</v>
      </c>
      <c r="E2048">
        <v>56</v>
      </c>
      <c r="F2048" t="str">
        <f>CONCATENATE(Table2[[#This Row],[Measure &amp; Variant]],Table2[[#This Row],[Rated Power/Unit]])</f>
        <v>TrofferRetroT2x2controls56</v>
      </c>
      <c r="G2048">
        <f>Table2[[#This Row],[Rated Power/Unit]]*0.5</f>
        <v>28</v>
      </c>
    </row>
    <row r="2049" spans="2:7">
      <c r="B2049" s="325" t="s">
        <v>245</v>
      </c>
      <c r="C2049" s="325" t="s">
        <v>300</v>
      </c>
      <c r="D2049" s="325" t="str">
        <f>CONCATENATE(Table2[[#This Row],[Measure]],Table2[[#This Row],[Variant]])</f>
        <v>TrofferRetroT2x2controls</v>
      </c>
      <c r="E2049">
        <v>57</v>
      </c>
      <c r="F2049" t="str">
        <f>CONCATENATE(Table2[[#This Row],[Measure &amp; Variant]],Table2[[#This Row],[Rated Power/Unit]])</f>
        <v>TrofferRetroT2x2controls57</v>
      </c>
      <c r="G2049">
        <f>Table2[[#This Row],[Rated Power/Unit]]*0.5</f>
        <v>28.5</v>
      </c>
    </row>
    <row r="2050" spans="2:7">
      <c r="B2050" s="325" t="s">
        <v>245</v>
      </c>
      <c r="C2050" s="325" t="s">
        <v>300</v>
      </c>
      <c r="D2050" s="325" t="str">
        <f>CONCATENATE(Table2[[#This Row],[Measure]],Table2[[#This Row],[Variant]])</f>
        <v>TrofferRetroT2x2controls</v>
      </c>
      <c r="E2050">
        <v>58</v>
      </c>
      <c r="F2050" t="str">
        <f>CONCATENATE(Table2[[#This Row],[Measure &amp; Variant]],Table2[[#This Row],[Rated Power/Unit]])</f>
        <v>TrofferRetroT2x2controls58</v>
      </c>
      <c r="G2050">
        <f>Table2[[#This Row],[Rated Power/Unit]]*0.5</f>
        <v>29</v>
      </c>
    </row>
    <row r="2051" spans="2:7">
      <c r="B2051" s="325" t="s">
        <v>245</v>
      </c>
      <c r="C2051" s="325" t="s">
        <v>300</v>
      </c>
      <c r="D2051" s="325" t="str">
        <f>CONCATENATE(Table2[[#This Row],[Measure]],Table2[[#This Row],[Variant]])</f>
        <v>TrofferRetroT2x2controls</v>
      </c>
      <c r="E2051">
        <v>59</v>
      </c>
      <c r="F2051" t="str">
        <f>CONCATENATE(Table2[[#This Row],[Measure &amp; Variant]],Table2[[#This Row],[Rated Power/Unit]])</f>
        <v>TrofferRetroT2x2controls59</v>
      </c>
      <c r="G2051">
        <f>Table2[[#This Row],[Rated Power/Unit]]*0.5</f>
        <v>29.5</v>
      </c>
    </row>
    <row r="2052" spans="2:7">
      <c r="B2052" s="325" t="s">
        <v>245</v>
      </c>
      <c r="C2052" s="325" t="s">
        <v>300</v>
      </c>
      <c r="D2052" s="325" t="str">
        <f>CONCATENATE(Table2[[#This Row],[Measure]],Table2[[#This Row],[Variant]])</f>
        <v>TrofferRetroT2x2controls</v>
      </c>
      <c r="E2052">
        <v>60</v>
      </c>
      <c r="F2052" t="str">
        <f>CONCATENATE(Table2[[#This Row],[Measure &amp; Variant]],Table2[[#This Row],[Rated Power/Unit]])</f>
        <v>TrofferRetroT2x2controls60</v>
      </c>
      <c r="G2052">
        <f>Table2[[#This Row],[Rated Power/Unit]]*0.5</f>
        <v>30</v>
      </c>
    </row>
    <row r="2053" spans="2:7">
      <c r="B2053" s="325" t="s">
        <v>245</v>
      </c>
      <c r="C2053" s="325" t="s">
        <v>300</v>
      </c>
      <c r="D2053" s="325" t="str">
        <f>CONCATENATE(Table2[[#This Row],[Measure]],Table2[[#This Row],[Variant]])</f>
        <v>TrofferRetroT2x2controls</v>
      </c>
      <c r="E2053">
        <v>61</v>
      </c>
      <c r="F2053" t="str">
        <f>CONCATENATE(Table2[[#This Row],[Measure &amp; Variant]],Table2[[#This Row],[Rated Power/Unit]])</f>
        <v>TrofferRetroT2x2controls61</v>
      </c>
      <c r="G2053">
        <f>Table2[[#This Row],[Rated Power/Unit]]*0.5</f>
        <v>30.5</v>
      </c>
    </row>
    <row r="2054" spans="2:7">
      <c r="B2054" s="325" t="s">
        <v>245</v>
      </c>
      <c r="C2054" s="325" t="s">
        <v>300</v>
      </c>
      <c r="D2054" s="325" t="str">
        <f>CONCATENATE(Table2[[#This Row],[Measure]],Table2[[#This Row],[Variant]])</f>
        <v>TrofferRetroT2x2controls</v>
      </c>
      <c r="E2054">
        <v>62</v>
      </c>
      <c r="F2054" t="str">
        <f>CONCATENATE(Table2[[#This Row],[Measure &amp; Variant]],Table2[[#This Row],[Rated Power/Unit]])</f>
        <v>TrofferRetroT2x2controls62</v>
      </c>
      <c r="G2054">
        <f>Table2[[#This Row],[Rated Power/Unit]]*0.5</f>
        <v>31</v>
      </c>
    </row>
    <row r="2055" spans="2:7">
      <c r="B2055" s="325" t="s">
        <v>245</v>
      </c>
      <c r="C2055" s="325" t="s">
        <v>300</v>
      </c>
      <c r="D2055" s="325" t="str">
        <f>CONCATENATE(Table2[[#This Row],[Measure]],Table2[[#This Row],[Variant]])</f>
        <v>TrofferRetroT2x2controls</v>
      </c>
      <c r="E2055">
        <v>63</v>
      </c>
      <c r="F2055" t="str">
        <f>CONCATENATE(Table2[[#This Row],[Measure &amp; Variant]],Table2[[#This Row],[Rated Power/Unit]])</f>
        <v>TrofferRetroT2x2controls63</v>
      </c>
      <c r="G2055">
        <f>Table2[[#This Row],[Rated Power/Unit]]*0.5</f>
        <v>31.5</v>
      </c>
    </row>
    <row r="2056" spans="2:7">
      <c r="B2056" s="325" t="s">
        <v>245</v>
      </c>
      <c r="C2056" s="325" t="s">
        <v>300</v>
      </c>
      <c r="D2056" s="325" t="str">
        <f>CONCATENATE(Table2[[#This Row],[Measure]],Table2[[#This Row],[Variant]])</f>
        <v>TrofferRetroT2x2controls</v>
      </c>
      <c r="E2056">
        <v>64</v>
      </c>
      <c r="F2056" t="str">
        <f>CONCATENATE(Table2[[#This Row],[Measure &amp; Variant]],Table2[[#This Row],[Rated Power/Unit]])</f>
        <v>TrofferRetroT2x2controls64</v>
      </c>
      <c r="G2056">
        <f>Table2[[#This Row],[Rated Power/Unit]]*0.5</f>
        <v>32</v>
      </c>
    </row>
    <row r="2057" spans="2:7">
      <c r="B2057" s="325" t="s">
        <v>245</v>
      </c>
      <c r="C2057" s="325" t="s">
        <v>300</v>
      </c>
      <c r="D2057" s="325" t="str">
        <f>CONCATENATE(Table2[[#This Row],[Measure]],Table2[[#This Row],[Variant]])</f>
        <v>TrofferRetroT2x2controls</v>
      </c>
      <c r="E2057">
        <v>65</v>
      </c>
      <c r="F2057" t="str">
        <f>CONCATENATE(Table2[[#This Row],[Measure &amp; Variant]],Table2[[#This Row],[Rated Power/Unit]])</f>
        <v>TrofferRetroT2x2controls65</v>
      </c>
      <c r="G2057">
        <f>Table2[[#This Row],[Rated Power/Unit]]*0.5</f>
        <v>32.5</v>
      </c>
    </row>
    <row r="2058" spans="2:7">
      <c r="B2058" s="325" t="s">
        <v>245</v>
      </c>
      <c r="C2058" s="325" t="s">
        <v>300</v>
      </c>
      <c r="D2058" s="325" t="str">
        <f>CONCATENATE(Table2[[#This Row],[Measure]],Table2[[#This Row],[Variant]])</f>
        <v>TrofferRetroT2x2controls</v>
      </c>
      <c r="E2058">
        <v>66</v>
      </c>
      <c r="F2058" t="str">
        <f>CONCATENATE(Table2[[#This Row],[Measure &amp; Variant]],Table2[[#This Row],[Rated Power/Unit]])</f>
        <v>TrofferRetroT2x2controls66</v>
      </c>
      <c r="G2058">
        <f>Table2[[#This Row],[Rated Power/Unit]]*0.5</f>
        <v>33</v>
      </c>
    </row>
    <row r="2059" spans="2:7">
      <c r="B2059" s="325" t="s">
        <v>245</v>
      </c>
      <c r="C2059" s="325" t="s">
        <v>300</v>
      </c>
      <c r="D2059" s="325" t="str">
        <f>CONCATENATE(Table2[[#This Row],[Measure]],Table2[[#This Row],[Variant]])</f>
        <v>TrofferRetroT2x2controls</v>
      </c>
      <c r="E2059">
        <v>67</v>
      </c>
      <c r="F2059" t="str">
        <f>CONCATENATE(Table2[[#This Row],[Measure &amp; Variant]],Table2[[#This Row],[Rated Power/Unit]])</f>
        <v>TrofferRetroT2x2controls67</v>
      </c>
      <c r="G2059">
        <f>Table2[[#This Row],[Rated Power/Unit]]*0.5</f>
        <v>33.5</v>
      </c>
    </row>
    <row r="2060" spans="2:7">
      <c r="B2060" s="325" t="s">
        <v>245</v>
      </c>
      <c r="C2060" s="325" t="s">
        <v>300</v>
      </c>
      <c r="D2060" s="325" t="str">
        <f>CONCATENATE(Table2[[#This Row],[Measure]],Table2[[#This Row],[Variant]])</f>
        <v>TrofferRetroT2x2controls</v>
      </c>
      <c r="E2060">
        <v>68</v>
      </c>
      <c r="F2060" t="str">
        <f>CONCATENATE(Table2[[#This Row],[Measure &amp; Variant]],Table2[[#This Row],[Rated Power/Unit]])</f>
        <v>TrofferRetroT2x2controls68</v>
      </c>
      <c r="G2060">
        <f>Table2[[#This Row],[Rated Power/Unit]]*0.5</f>
        <v>34</v>
      </c>
    </row>
    <row r="2061" spans="2:7">
      <c r="B2061" s="325" t="s">
        <v>245</v>
      </c>
      <c r="C2061" s="325" t="s">
        <v>300</v>
      </c>
      <c r="D2061" s="325" t="str">
        <f>CONCATENATE(Table2[[#This Row],[Measure]],Table2[[#This Row],[Variant]])</f>
        <v>TrofferRetroT2x2controls</v>
      </c>
      <c r="E2061">
        <v>69</v>
      </c>
      <c r="F2061" t="str">
        <f>CONCATENATE(Table2[[#This Row],[Measure &amp; Variant]],Table2[[#This Row],[Rated Power/Unit]])</f>
        <v>TrofferRetroT2x2controls69</v>
      </c>
      <c r="G2061">
        <f>Table2[[#This Row],[Rated Power/Unit]]*0.5</f>
        <v>34.5</v>
      </c>
    </row>
    <row r="2062" spans="2:7">
      <c r="B2062" s="325" t="s">
        <v>245</v>
      </c>
      <c r="C2062" s="325" t="s">
        <v>300</v>
      </c>
      <c r="D2062" s="325" t="str">
        <f>CONCATENATE(Table2[[#This Row],[Measure]],Table2[[#This Row],[Variant]])</f>
        <v>TrofferRetroT2x2controls</v>
      </c>
      <c r="E2062">
        <v>70</v>
      </c>
      <c r="F2062" t="str">
        <f>CONCATENATE(Table2[[#This Row],[Measure &amp; Variant]],Table2[[#This Row],[Rated Power/Unit]])</f>
        <v>TrofferRetroT2x2controls70</v>
      </c>
      <c r="G2062">
        <f>Table2[[#This Row],[Rated Power/Unit]]*0.5</f>
        <v>35</v>
      </c>
    </row>
    <row r="2063" spans="2:7">
      <c r="B2063" s="325" t="s">
        <v>245</v>
      </c>
      <c r="C2063" s="325" t="s">
        <v>300</v>
      </c>
      <c r="D2063" s="325" t="str">
        <f>CONCATENATE(Table2[[#This Row],[Measure]],Table2[[#This Row],[Variant]])</f>
        <v>TrofferRetroT2x2controls</v>
      </c>
      <c r="E2063">
        <v>71</v>
      </c>
      <c r="F2063" t="str">
        <f>CONCATENATE(Table2[[#This Row],[Measure &amp; Variant]],Table2[[#This Row],[Rated Power/Unit]])</f>
        <v>TrofferRetroT2x2controls71</v>
      </c>
      <c r="G2063">
        <f>Table2[[#This Row],[Rated Power/Unit]]*0.5</f>
        <v>35.5</v>
      </c>
    </row>
    <row r="2064" spans="2:7">
      <c r="B2064" s="325" t="s">
        <v>245</v>
      </c>
      <c r="C2064" s="325" t="s">
        <v>300</v>
      </c>
      <c r="D2064" s="325" t="str">
        <f>CONCATENATE(Table2[[#This Row],[Measure]],Table2[[#This Row],[Variant]])</f>
        <v>TrofferRetroT2x2controls</v>
      </c>
      <c r="E2064">
        <v>72</v>
      </c>
      <c r="F2064" t="str">
        <f>CONCATENATE(Table2[[#This Row],[Measure &amp; Variant]],Table2[[#This Row],[Rated Power/Unit]])</f>
        <v>TrofferRetroT2x2controls72</v>
      </c>
      <c r="G2064">
        <f>Table2[[#This Row],[Rated Power/Unit]]*0.5</f>
        <v>36</v>
      </c>
    </row>
    <row r="2065" spans="2:7">
      <c r="B2065" s="325" t="s">
        <v>245</v>
      </c>
      <c r="C2065" s="325" t="s">
        <v>300</v>
      </c>
      <c r="D2065" s="325" t="str">
        <f>CONCATENATE(Table2[[#This Row],[Measure]],Table2[[#This Row],[Variant]])</f>
        <v>TrofferRetroT2x2controls</v>
      </c>
      <c r="E2065">
        <v>73</v>
      </c>
      <c r="F2065" t="str">
        <f>CONCATENATE(Table2[[#This Row],[Measure &amp; Variant]],Table2[[#This Row],[Rated Power/Unit]])</f>
        <v>TrofferRetroT2x2controls73</v>
      </c>
      <c r="G2065">
        <f>Table2[[#This Row],[Rated Power/Unit]]*0.5</f>
        <v>36.5</v>
      </c>
    </row>
    <row r="2066" spans="2:7">
      <c r="B2066" s="325" t="s">
        <v>245</v>
      </c>
      <c r="C2066" s="325" t="s">
        <v>300</v>
      </c>
      <c r="D2066" s="325" t="str">
        <f>CONCATENATE(Table2[[#This Row],[Measure]],Table2[[#This Row],[Variant]])</f>
        <v>TrofferRetroT2x2controls</v>
      </c>
      <c r="E2066">
        <v>74</v>
      </c>
      <c r="F2066" t="str">
        <f>CONCATENATE(Table2[[#This Row],[Measure &amp; Variant]],Table2[[#This Row],[Rated Power/Unit]])</f>
        <v>TrofferRetroT2x2controls74</v>
      </c>
      <c r="G2066">
        <f>Table2[[#This Row],[Rated Power/Unit]]*0.5</f>
        <v>37</v>
      </c>
    </row>
    <row r="2067" spans="2:7">
      <c r="B2067" s="325" t="s">
        <v>245</v>
      </c>
      <c r="C2067" s="325" t="s">
        <v>300</v>
      </c>
      <c r="D2067" s="325" t="str">
        <f>CONCATENATE(Table2[[#This Row],[Measure]],Table2[[#This Row],[Variant]])</f>
        <v>TrofferRetroT2x2controls</v>
      </c>
      <c r="E2067">
        <v>75</v>
      </c>
      <c r="F2067" t="str">
        <f>CONCATENATE(Table2[[#This Row],[Measure &amp; Variant]],Table2[[#This Row],[Rated Power/Unit]])</f>
        <v>TrofferRetroT2x2controls75</v>
      </c>
      <c r="G2067">
        <f>Table2[[#This Row],[Rated Power/Unit]]*0.5</f>
        <v>37.5</v>
      </c>
    </row>
    <row r="2068" spans="2:7">
      <c r="B2068" s="325" t="s">
        <v>245</v>
      </c>
      <c r="C2068" s="325" t="s">
        <v>300</v>
      </c>
      <c r="D2068" s="325" t="str">
        <f>CONCATENATE(Table2[[#This Row],[Measure]],Table2[[#This Row],[Variant]])</f>
        <v>TrofferRetroT2x2controls</v>
      </c>
      <c r="E2068">
        <v>76</v>
      </c>
      <c r="F2068" t="str">
        <f>CONCATENATE(Table2[[#This Row],[Measure &amp; Variant]],Table2[[#This Row],[Rated Power/Unit]])</f>
        <v>TrofferRetroT2x2controls76</v>
      </c>
      <c r="G2068">
        <f>Table2[[#This Row],[Rated Power/Unit]]*0.5</f>
        <v>38</v>
      </c>
    </row>
    <row r="2069" spans="2:7">
      <c r="B2069" s="325" t="s">
        <v>245</v>
      </c>
      <c r="C2069" s="325" t="s">
        <v>300</v>
      </c>
      <c r="D2069" s="325" t="str">
        <f>CONCATENATE(Table2[[#This Row],[Measure]],Table2[[#This Row],[Variant]])</f>
        <v>TrofferRetroT2x2controls</v>
      </c>
      <c r="E2069">
        <v>77</v>
      </c>
      <c r="F2069" t="str">
        <f>CONCATENATE(Table2[[#This Row],[Measure &amp; Variant]],Table2[[#This Row],[Rated Power/Unit]])</f>
        <v>TrofferRetroT2x2controls77</v>
      </c>
      <c r="G2069">
        <f>Table2[[#This Row],[Rated Power/Unit]]*0.5</f>
        <v>38.5</v>
      </c>
    </row>
    <row r="2070" spans="2:7">
      <c r="B2070" s="325" t="s">
        <v>245</v>
      </c>
      <c r="C2070" s="325" t="s">
        <v>300</v>
      </c>
      <c r="D2070" s="325" t="str">
        <f>CONCATENATE(Table2[[#This Row],[Measure]],Table2[[#This Row],[Variant]])</f>
        <v>TrofferRetroT2x2controls</v>
      </c>
      <c r="E2070">
        <v>78</v>
      </c>
      <c r="F2070" t="str">
        <f>CONCATENATE(Table2[[#This Row],[Measure &amp; Variant]],Table2[[#This Row],[Rated Power/Unit]])</f>
        <v>TrofferRetroT2x2controls78</v>
      </c>
      <c r="G2070">
        <f>Table2[[#This Row],[Rated Power/Unit]]*0.5</f>
        <v>39</v>
      </c>
    </row>
    <row r="2071" spans="2:7">
      <c r="B2071" s="325" t="s">
        <v>245</v>
      </c>
      <c r="C2071" s="325" t="s">
        <v>300</v>
      </c>
      <c r="D2071" s="325" t="str">
        <f>CONCATENATE(Table2[[#This Row],[Measure]],Table2[[#This Row],[Variant]])</f>
        <v>TrofferRetroT2x2controls</v>
      </c>
      <c r="E2071">
        <v>79</v>
      </c>
      <c r="F2071" t="str">
        <f>CONCATENATE(Table2[[#This Row],[Measure &amp; Variant]],Table2[[#This Row],[Rated Power/Unit]])</f>
        <v>TrofferRetroT2x2controls79</v>
      </c>
      <c r="G2071">
        <f>Table2[[#This Row],[Rated Power/Unit]]*0.5</f>
        <v>39.5</v>
      </c>
    </row>
    <row r="2072" spans="2:7">
      <c r="B2072" s="325" t="s">
        <v>245</v>
      </c>
      <c r="C2072" s="325" t="s">
        <v>300</v>
      </c>
      <c r="D2072" s="325" t="str">
        <f>CONCATENATE(Table2[[#This Row],[Measure]],Table2[[#This Row],[Variant]])</f>
        <v>TrofferRetroT2x2controls</v>
      </c>
      <c r="E2072">
        <v>80</v>
      </c>
      <c r="F2072" t="str">
        <f>CONCATENATE(Table2[[#This Row],[Measure &amp; Variant]],Table2[[#This Row],[Rated Power/Unit]])</f>
        <v>TrofferRetroT2x2controls80</v>
      </c>
      <c r="G2072">
        <f>Table2[[#This Row],[Rated Power/Unit]]*0.5</f>
        <v>40</v>
      </c>
    </row>
    <row r="2073" spans="2:7">
      <c r="B2073" s="325" t="s">
        <v>245</v>
      </c>
      <c r="C2073" s="325" t="s">
        <v>300</v>
      </c>
      <c r="D2073" s="325" t="str">
        <f>CONCATENATE(Table2[[#This Row],[Measure]],Table2[[#This Row],[Variant]])</f>
        <v>TrofferRetroT2x2controls</v>
      </c>
      <c r="E2073">
        <v>81</v>
      </c>
      <c r="F2073" t="str">
        <f>CONCATENATE(Table2[[#This Row],[Measure &amp; Variant]],Table2[[#This Row],[Rated Power/Unit]])</f>
        <v>TrofferRetroT2x2controls81</v>
      </c>
      <c r="G2073">
        <f>Table2[[#This Row],[Rated Power/Unit]]*0.5</f>
        <v>40.5</v>
      </c>
    </row>
    <row r="2074" spans="2:7">
      <c r="B2074" s="325" t="s">
        <v>245</v>
      </c>
      <c r="C2074" s="325" t="s">
        <v>300</v>
      </c>
      <c r="D2074" s="325" t="str">
        <f>CONCATENATE(Table2[[#This Row],[Measure]],Table2[[#This Row],[Variant]])</f>
        <v>TrofferRetroT2x2controls</v>
      </c>
      <c r="E2074">
        <v>82</v>
      </c>
      <c r="F2074" t="str">
        <f>CONCATENATE(Table2[[#This Row],[Measure &amp; Variant]],Table2[[#This Row],[Rated Power/Unit]])</f>
        <v>TrofferRetroT2x2controls82</v>
      </c>
      <c r="G2074">
        <f>Table2[[#This Row],[Rated Power/Unit]]*0.5</f>
        <v>41</v>
      </c>
    </row>
    <row r="2075" spans="2:7">
      <c r="B2075" s="325" t="s">
        <v>245</v>
      </c>
      <c r="C2075" s="325" t="s">
        <v>300</v>
      </c>
      <c r="D2075" s="325" t="str">
        <f>CONCATENATE(Table2[[#This Row],[Measure]],Table2[[#This Row],[Variant]])</f>
        <v>TrofferRetroT2x2controls</v>
      </c>
      <c r="E2075">
        <v>83</v>
      </c>
      <c r="F2075" t="str">
        <f>CONCATENATE(Table2[[#This Row],[Measure &amp; Variant]],Table2[[#This Row],[Rated Power/Unit]])</f>
        <v>TrofferRetroT2x2controls83</v>
      </c>
      <c r="G2075">
        <f>Table2[[#This Row],[Rated Power/Unit]]*0.5</f>
        <v>41.5</v>
      </c>
    </row>
    <row r="2076" spans="2:7">
      <c r="B2076" s="325" t="s">
        <v>245</v>
      </c>
      <c r="C2076" s="325" t="s">
        <v>300</v>
      </c>
      <c r="D2076" s="325" t="str">
        <f>CONCATENATE(Table2[[#This Row],[Measure]],Table2[[#This Row],[Variant]])</f>
        <v>TrofferRetroT2x2controls</v>
      </c>
      <c r="E2076">
        <v>84</v>
      </c>
      <c r="F2076" t="str">
        <f>CONCATENATE(Table2[[#This Row],[Measure &amp; Variant]],Table2[[#This Row],[Rated Power/Unit]])</f>
        <v>TrofferRetroT2x2controls84</v>
      </c>
      <c r="G2076">
        <f>Table2[[#This Row],[Rated Power/Unit]]*0.5</f>
        <v>42</v>
      </c>
    </row>
    <row r="2077" spans="2:7">
      <c r="B2077" s="325" t="s">
        <v>245</v>
      </c>
      <c r="C2077" s="325" t="s">
        <v>300</v>
      </c>
      <c r="D2077" s="325" t="str">
        <f>CONCATENATE(Table2[[#This Row],[Measure]],Table2[[#This Row],[Variant]])</f>
        <v>TrofferRetroT2x2controls</v>
      </c>
      <c r="E2077">
        <v>85</v>
      </c>
      <c r="F2077" t="str">
        <f>CONCATENATE(Table2[[#This Row],[Measure &amp; Variant]],Table2[[#This Row],[Rated Power/Unit]])</f>
        <v>TrofferRetroT2x2controls85</v>
      </c>
      <c r="G2077">
        <f>Table2[[#This Row],[Rated Power/Unit]]*0.5</f>
        <v>42.5</v>
      </c>
    </row>
    <row r="2078" spans="2:7">
      <c r="B2078" s="325" t="s">
        <v>245</v>
      </c>
      <c r="C2078" s="325" t="s">
        <v>300</v>
      </c>
      <c r="D2078" s="325" t="str">
        <f>CONCATENATE(Table2[[#This Row],[Measure]],Table2[[#This Row],[Variant]])</f>
        <v>TrofferRetroT2x2controls</v>
      </c>
      <c r="E2078">
        <v>86</v>
      </c>
      <c r="F2078" t="str">
        <f>CONCATENATE(Table2[[#This Row],[Measure &amp; Variant]],Table2[[#This Row],[Rated Power/Unit]])</f>
        <v>TrofferRetroT2x2controls86</v>
      </c>
      <c r="G2078">
        <f>Table2[[#This Row],[Rated Power/Unit]]*0.5</f>
        <v>43</v>
      </c>
    </row>
    <row r="2079" spans="2:7">
      <c r="B2079" s="325" t="s">
        <v>245</v>
      </c>
      <c r="C2079" s="325" t="s">
        <v>300</v>
      </c>
      <c r="D2079" s="325" t="str">
        <f>CONCATENATE(Table2[[#This Row],[Measure]],Table2[[#This Row],[Variant]])</f>
        <v>TrofferRetroT2x2controls</v>
      </c>
      <c r="E2079">
        <v>87</v>
      </c>
      <c r="F2079" t="str">
        <f>CONCATENATE(Table2[[#This Row],[Measure &amp; Variant]],Table2[[#This Row],[Rated Power/Unit]])</f>
        <v>TrofferRetroT2x2controls87</v>
      </c>
      <c r="G2079">
        <f>Table2[[#This Row],[Rated Power/Unit]]*0.5</f>
        <v>43.5</v>
      </c>
    </row>
    <row r="2080" spans="2:7">
      <c r="B2080" s="325" t="s">
        <v>245</v>
      </c>
      <c r="C2080" s="325" t="s">
        <v>300</v>
      </c>
      <c r="D2080" s="325" t="str">
        <f>CONCATENATE(Table2[[#This Row],[Measure]],Table2[[#This Row],[Variant]])</f>
        <v>TrofferRetroT2x2controls</v>
      </c>
      <c r="E2080">
        <v>88</v>
      </c>
      <c r="F2080" t="str">
        <f>CONCATENATE(Table2[[#This Row],[Measure &amp; Variant]],Table2[[#This Row],[Rated Power/Unit]])</f>
        <v>TrofferRetroT2x2controls88</v>
      </c>
      <c r="G2080">
        <f>Table2[[#This Row],[Rated Power/Unit]]*0.5</f>
        <v>44</v>
      </c>
    </row>
    <row r="2081" spans="2:7">
      <c r="B2081" s="325" t="s">
        <v>245</v>
      </c>
      <c r="C2081" s="325" t="s">
        <v>300</v>
      </c>
      <c r="D2081" s="325" t="str">
        <f>CONCATENATE(Table2[[#This Row],[Measure]],Table2[[#This Row],[Variant]])</f>
        <v>TrofferRetroT2x2controls</v>
      </c>
      <c r="E2081">
        <v>89</v>
      </c>
      <c r="F2081" t="str">
        <f>CONCATENATE(Table2[[#This Row],[Measure &amp; Variant]],Table2[[#This Row],[Rated Power/Unit]])</f>
        <v>TrofferRetroT2x2controls89</v>
      </c>
      <c r="G2081">
        <f>Table2[[#This Row],[Rated Power/Unit]]*0.5</f>
        <v>44.5</v>
      </c>
    </row>
    <row r="2082" spans="2:7">
      <c r="B2082" s="325" t="s">
        <v>245</v>
      </c>
      <c r="C2082" s="325" t="s">
        <v>300</v>
      </c>
      <c r="D2082" s="325" t="str">
        <f>CONCATENATE(Table2[[#This Row],[Measure]],Table2[[#This Row],[Variant]])</f>
        <v>TrofferRetroT2x2controls</v>
      </c>
      <c r="E2082">
        <v>90</v>
      </c>
      <c r="F2082" t="str">
        <f>CONCATENATE(Table2[[#This Row],[Measure &amp; Variant]],Table2[[#This Row],[Rated Power/Unit]])</f>
        <v>TrofferRetroT2x2controls90</v>
      </c>
      <c r="G2082">
        <f>Table2[[#This Row],[Rated Power/Unit]]*0.5</f>
        <v>45</v>
      </c>
    </row>
    <row r="2083" spans="2:7">
      <c r="B2083" s="325" t="s">
        <v>245</v>
      </c>
      <c r="C2083" s="325" t="s">
        <v>300</v>
      </c>
      <c r="D2083" s="325" t="str">
        <f>CONCATENATE(Table2[[#This Row],[Measure]],Table2[[#This Row],[Variant]])</f>
        <v>TrofferRetroT2x2controls</v>
      </c>
      <c r="E2083">
        <v>91</v>
      </c>
      <c r="F2083" t="str">
        <f>CONCATENATE(Table2[[#This Row],[Measure &amp; Variant]],Table2[[#This Row],[Rated Power/Unit]])</f>
        <v>TrofferRetroT2x2controls91</v>
      </c>
      <c r="G2083">
        <f>Table2[[#This Row],[Rated Power/Unit]]*0.5</f>
        <v>45.5</v>
      </c>
    </row>
    <row r="2084" spans="2:7">
      <c r="B2084" s="325" t="s">
        <v>245</v>
      </c>
      <c r="C2084" s="325" t="s">
        <v>300</v>
      </c>
      <c r="D2084" s="325" t="str">
        <f>CONCATENATE(Table2[[#This Row],[Measure]],Table2[[#This Row],[Variant]])</f>
        <v>TrofferRetroT2x2controls</v>
      </c>
      <c r="E2084">
        <v>92</v>
      </c>
      <c r="F2084" t="str">
        <f>CONCATENATE(Table2[[#This Row],[Measure &amp; Variant]],Table2[[#This Row],[Rated Power/Unit]])</f>
        <v>TrofferRetroT2x2controls92</v>
      </c>
      <c r="G2084">
        <f>Table2[[#This Row],[Rated Power/Unit]]*0.5</f>
        <v>46</v>
      </c>
    </row>
    <row r="2085" spans="2:7">
      <c r="B2085" s="325" t="s">
        <v>245</v>
      </c>
      <c r="C2085" s="325" t="s">
        <v>300</v>
      </c>
      <c r="D2085" s="325" t="str">
        <f>CONCATENATE(Table2[[#This Row],[Measure]],Table2[[#This Row],[Variant]])</f>
        <v>TrofferRetroT2x2controls</v>
      </c>
      <c r="E2085">
        <v>93</v>
      </c>
      <c r="F2085" t="str">
        <f>CONCATENATE(Table2[[#This Row],[Measure &amp; Variant]],Table2[[#This Row],[Rated Power/Unit]])</f>
        <v>TrofferRetroT2x2controls93</v>
      </c>
      <c r="G2085">
        <f>Table2[[#This Row],[Rated Power/Unit]]*0.5</f>
        <v>46.5</v>
      </c>
    </row>
    <row r="2086" spans="2:7">
      <c r="B2086" s="325" t="s">
        <v>245</v>
      </c>
      <c r="C2086" s="325" t="s">
        <v>300</v>
      </c>
      <c r="D2086" s="325" t="str">
        <f>CONCATENATE(Table2[[#This Row],[Measure]],Table2[[#This Row],[Variant]])</f>
        <v>TrofferRetroT2x2controls</v>
      </c>
      <c r="E2086">
        <v>94</v>
      </c>
      <c r="F2086" t="str">
        <f>CONCATENATE(Table2[[#This Row],[Measure &amp; Variant]],Table2[[#This Row],[Rated Power/Unit]])</f>
        <v>TrofferRetroT2x2controls94</v>
      </c>
      <c r="G2086">
        <f>Table2[[#This Row],[Rated Power/Unit]]*0.5</f>
        <v>47</v>
      </c>
    </row>
    <row r="2087" spans="2:7">
      <c r="B2087" s="325" t="s">
        <v>245</v>
      </c>
      <c r="C2087" s="325" t="s">
        <v>300</v>
      </c>
      <c r="D2087" s="325" t="str">
        <f>CONCATENATE(Table2[[#This Row],[Measure]],Table2[[#This Row],[Variant]])</f>
        <v>TrofferRetroT2x2controls</v>
      </c>
      <c r="E2087">
        <v>95</v>
      </c>
      <c r="F2087" t="str">
        <f>CONCATENATE(Table2[[#This Row],[Measure &amp; Variant]],Table2[[#This Row],[Rated Power/Unit]])</f>
        <v>TrofferRetroT2x2controls95</v>
      </c>
      <c r="G2087">
        <f>Table2[[#This Row],[Rated Power/Unit]]*0.5</f>
        <v>47.5</v>
      </c>
    </row>
    <row r="2088" spans="2:7">
      <c r="B2088" s="325" t="s">
        <v>245</v>
      </c>
      <c r="C2088" s="325" t="s">
        <v>300</v>
      </c>
      <c r="D2088" s="325" t="str">
        <f>CONCATENATE(Table2[[#This Row],[Measure]],Table2[[#This Row],[Variant]])</f>
        <v>TrofferRetroT2x2controls</v>
      </c>
      <c r="E2088">
        <v>96</v>
      </c>
      <c r="F2088" t="str">
        <f>CONCATENATE(Table2[[#This Row],[Measure &amp; Variant]],Table2[[#This Row],[Rated Power/Unit]])</f>
        <v>TrofferRetroT2x2controls96</v>
      </c>
      <c r="G2088">
        <f>Table2[[#This Row],[Rated Power/Unit]]*0.5</f>
        <v>48</v>
      </c>
    </row>
    <row r="2089" spans="2:7">
      <c r="B2089" s="325" t="s">
        <v>245</v>
      </c>
      <c r="C2089" s="325" t="s">
        <v>300</v>
      </c>
      <c r="D2089" s="325" t="str">
        <f>CONCATENATE(Table2[[#This Row],[Measure]],Table2[[#This Row],[Variant]])</f>
        <v>TrofferRetroT2x2controls</v>
      </c>
      <c r="E2089">
        <v>97</v>
      </c>
      <c r="F2089" t="str">
        <f>CONCATENATE(Table2[[#This Row],[Measure &amp; Variant]],Table2[[#This Row],[Rated Power/Unit]])</f>
        <v>TrofferRetroT2x2controls97</v>
      </c>
      <c r="G2089">
        <f>Table2[[#This Row],[Rated Power/Unit]]*0.5</f>
        <v>48.5</v>
      </c>
    </row>
    <row r="2090" spans="2:7">
      <c r="B2090" s="325" t="s">
        <v>245</v>
      </c>
      <c r="C2090" s="325" t="s">
        <v>300</v>
      </c>
      <c r="D2090" s="325" t="str">
        <f>CONCATENATE(Table2[[#This Row],[Measure]],Table2[[#This Row],[Variant]])</f>
        <v>TrofferRetroT2x2controls</v>
      </c>
      <c r="E2090">
        <v>98</v>
      </c>
      <c r="F2090" t="str">
        <f>CONCATENATE(Table2[[#This Row],[Measure &amp; Variant]],Table2[[#This Row],[Rated Power/Unit]])</f>
        <v>TrofferRetroT2x2controls98</v>
      </c>
      <c r="G2090">
        <f>Table2[[#This Row],[Rated Power/Unit]]*0.5</f>
        <v>49</v>
      </c>
    </row>
    <row r="2091" spans="2:7">
      <c r="B2091" s="325" t="s">
        <v>245</v>
      </c>
      <c r="C2091" s="325" t="s">
        <v>300</v>
      </c>
      <c r="D2091" s="325" t="str">
        <f>CONCATENATE(Table2[[#This Row],[Measure]],Table2[[#This Row],[Variant]])</f>
        <v>TrofferRetroT2x2controls</v>
      </c>
      <c r="E2091">
        <v>99</v>
      </c>
      <c r="F2091" t="str">
        <f>CONCATENATE(Table2[[#This Row],[Measure &amp; Variant]],Table2[[#This Row],[Rated Power/Unit]])</f>
        <v>TrofferRetroT2x2controls99</v>
      </c>
      <c r="G2091">
        <f>Table2[[#This Row],[Rated Power/Unit]]*0.5</f>
        <v>49.5</v>
      </c>
    </row>
    <row r="2092" spans="2:7">
      <c r="B2092" s="325" t="s">
        <v>245</v>
      </c>
      <c r="C2092" s="325" t="s">
        <v>300</v>
      </c>
      <c r="D2092" s="325" t="str">
        <f>CONCATENATE(Table2[[#This Row],[Measure]],Table2[[#This Row],[Variant]])</f>
        <v>TrofferRetroT2x2controls</v>
      </c>
      <c r="E2092">
        <v>100</v>
      </c>
      <c r="F2092" t="str">
        <f>CONCATENATE(Table2[[#This Row],[Measure &amp; Variant]],Table2[[#This Row],[Rated Power/Unit]])</f>
        <v>TrofferRetroT2x2controls100</v>
      </c>
      <c r="G2092">
        <f>Table2[[#This Row],[Rated Power/Unit]]*0.5</f>
        <v>50</v>
      </c>
    </row>
    <row r="2093" spans="2:7">
      <c r="B2093" s="328" t="s">
        <v>245</v>
      </c>
      <c r="C2093" s="328" t="s">
        <v>303</v>
      </c>
      <c r="D2093" s="328" t="str">
        <f>CONCATENATE(Table2[[#This Row],[Measure]],Table2[[#This Row],[Variant]])</f>
        <v>TrofferRetroT1x4</v>
      </c>
      <c r="E2093" s="163">
        <v>15</v>
      </c>
      <c r="F2093" s="163" t="str">
        <f>CONCATENATE(Table2[[#This Row],[Measure &amp; Variant]],Table2[[#This Row],[Rated Power/Unit]])</f>
        <v>TrofferRetroT1x415</v>
      </c>
      <c r="G2093" s="163">
        <f>Table2[[#This Row],[Rated Power/Unit]]</f>
        <v>15</v>
      </c>
    </row>
    <row r="2094" spans="2:7">
      <c r="B2094" s="328" t="s">
        <v>245</v>
      </c>
      <c r="C2094" s="328" t="s">
        <v>303</v>
      </c>
      <c r="D2094" s="328" t="str">
        <f>CONCATENATE(Table2[[#This Row],[Measure]],Table2[[#This Row],[Variant]])</f>
        <v>TrofferRetroT1x4</v>
      </c>
      <c r="E2094" s="163">
        <v>16</v>
      </c>
      <c r="F2094" s="163" t="str">
        <f>CONCATENATE(Table2[[#This Row],[Measure &amp; Variant]],Table2[[#This Row],[Rated Power/Unit]])</f>
        <v>TrofferRetroT1x416</v>
      </c>
      <c r="G2094" s="163">
        <f>Table2[[#This Row],[Rated Power/Unit]]</f>
        <v>16</v>
      </c>
    </row>
    <row r="2095" spans="2:7">
      <c r="B2095" s="328" t="s">
        <v>245</v>
      </c>
      <c r="C2095" s="328" t="s">
        <v>303</v>
      </c>
      <c r="D2095" s="328" t="str">
        <f>CONCATENATE(Table2[[#This Row],[Measure]],Table2[[#This Row],[Variant]])</f>
        <v>TrofferRetroT1x4</v>
      </c>
      <c r="E2095" s="163">
        <v>17</v>
      </c>
      <c r="F2095" s="163" t="str">
        <f>CONCATENATE(Table2[[#This Row],[Measure &amp; Variant]],Table2[[#This Row],[Rated Power/Unit]])</f>
        <v>TrofferRetroT1x417</v>
      </c>
      <c r="G2095" s="163">
        <f>Table2[[#This Row],[Rated Power/Unit]]</f>
        <v>17</v>
      </c>
    </row>
    <row r="2096" spans="2:7">
      <c r="B2096" s="328" t="s">
        <v>245</v>
      </c>
      <c r="C2096" s="328" t="s">
        <v>303</v>
      </c>
      <c r="D2096" s="328" t="str">
        <f>CONCATENATE(Table2[[#This Row],[Measure]],Table2[[#This Row],[Variant]])</f>
        <v>TrofferRetroT1x4</v>
      </c>
      <c r="E2096" s="163">
        <v>18</v>
      </c>
      <c r="F2096" s="163" t="str">
        <f>CONCATENATE(Table2[[#This Row],[Measure &amp; Variant]],Table2[[#This Row],[Rated Power/Unit]])</f>
        <v>TrofferRetroT1x418</v>
      </c>
      <c r="G2096" s="163">
        <f>Table2[[#This Row],[Rated Power/Unit]]</f>
        <v>18</v>
      </c>
    </row>
    <row r="2097" spans="2:7">
      <c r="B2097" s="328" t="s">
        <v>245</v>
      </c>
      <c r="C2097" s="328" t="s">
        <v>303</v>
      </c>
      <c r="D2097" s="328" t="str">
        <f>CONCATENATE(Table2[[#This Row],[Measure]],Table2[[#This Row],[Variant]])</f>
        <v>TrofferRetroT1x4</v>
      </c>
      <c r="E2097" s="163">
        <v>19</v>
      </c>
      <c r="F2097" s="163" t="str">
        <f>CONCATENATE(Table2[[#This Row],[Measure &amp; Variant]],Table2[[#This Row],[Rated Power/Unit]])</f>
        <v>TrofferRetroT1x419</v>
      </c>
      <c r="G2097" s="163">
        <f>Table2[[#This Row],[Rated Power/Unit]]</f>
        <v>19</v>
      </c>
    </row>
    <row r="2098" spans="2:7">
      <c r="B2098" s="328" t="s">
        <v>245</v>
      </c>
      <c r="C2098" s="328" t="s">
        <v>303</v>
      </c>
      <c r="D2098" s="328" t="str">
        <f>CONCATENATE(Table2[[#This Row],[Measure]],Table2[[#This Row],[Variant]])</f>
        <v>TrofferRetroT1x4</v>
      </c>
      <c r="E2098" s="163">
        <v>20</v>
      </c>
      <c r="F2098" s="163" t="str">
        <f>CONCATENATE(Table2[[#This Row],[Measure &amp; Variant]],Table2[[#This Row],[Rated Power/Unit]])</f>
        <v>TrofferRetroT1x420</v>
      </c>
      <c r="G2098" s="163">
        <f>Table2[[#This Row],[Rated Power/Unit]]</f>
        <v>20</v>
      </c>
    </row>
    <row r="2099" spans="2:7">
      <c r="B2099" s="328" t="s">
        <v>245</v>
      </c>
      <c r="C2099" s="328" t="s">
        <v>303</v>
      </c>
      <c r="D2099" s="328" t="str">
        <f>CONCATENATE(Table2[[#This Row],[Measure]],Table2[[#This Row],[Variant]])</f>
        <v>TrofferRetroT1x4</v>
      </c>
      <c r="E2099" s="163">
        <v>21</v>
      </c>
      <c r="F2099" s="163" t="str">
        <f>CONCATENATE(Table2[[#This Row],[Measure &amp; Variant]],Table2[[#This Row],[Rated Power/Unit]])</f>
        <v>TrofferRetroT1x421</v>
      </c>
      <c r="G2099" s="163">
        <f>Table2[[#This Row],[Rated Power/Unit]]</f>
        <v>21</v>
      </c>
    </row>
    <row r="2100" spans="2:7">
      <c r="B2100" s="328" t="s">
        <v>245</v>
      </c>
      <c r="C2100" s="328" t="s">
        <v>303</v>
      </c>
      <c r="D2100" s="328" t="str">
        <f>CONCATENATE(Table2[[#This Row],[Measure]],Table2[[#This Row],[Variant]])</f>
        <v>TrofferRetroT1x4</v>
      </c>
      <c r="E2100" s="163">
        <v>22</v>
      </c>
      <c r="F2100" s="163" t="str">
        <f>CONCATENATE(Table2[[#This Row],[Measure &amp; Variant]],Table2[[#This Row],[Rated Power/Unit]])</f>
        <v>TrofferRetroT1x422</v>
      </c>
      <c r="G2100" s="163">
        <f>Table2[[#This Row],[Rated Power/Unit]]</f>
        <v>22</v>
      </c>
    </row>
    <row r="2101" spans="2:7">
      <c r="B2101" s="328" t="s">
        <v>245</v>
      </c>
      <c r="C2101" s="328" t="s">
        <v>303</v>
      </c>
      <c r="D2101" s="328" t="str">
        <f>CONCATENATE(Table2[[#This Row],[Measure]],Table2[[#This Row],[Variant]])</f>
        <v>TrofferRetroT1x4</v>
      </c>
      <c r="E2101" s="163">
        <v>23</v>
      </c>
      <c r="F2101" s="163" t="str">
        <f>CONCATENATE(Table2[[#This Row],[Measure &amp; Variant]],Table2[[#This Row],[Rated Power/Unit]])</f>
        <v>TrofferRetroT1x423</v>
      </c>
      <c r="G2101" s="163">
        <f>Table2[[#This Row],[Rated Power/Unit]]</f>
        <v>23</v>
      </c>
    </row>
    <row r="2102" spans="2:7">
      <c r="B2102" s="328" t="s">
        <v>245</v>
      </c>
      <c r="C2102" s="328" t="s">
        <v>303</v>
      </c>
      <c r="D2102" s="328" t="str">
        <f>CONCATENATE(Table2[[#This Row],[Measure]],Table2[[#This Row],[Variant]])</f>
        <v>TrofferRetroT1x4</v>
      </c>
      <c r="E2102" s="163">
        <v>24</v>
      </c>
      <c r="F2102" s="163" t="str">
        <f>CONCATENATE(Table2[[#This Row],[Measure &amp; Variant]],Table2[[#This Row],[Rated Power/Unit]])</f>
        <v>TrofferRetroT1x424</v>
      </c>
      <c r="G2102" s="163">
        <f>Table2[[#This Row],[Rated Power/Unit]]</f>
        <v>24</v>
      </c>
    </row>
    <row r="2103" spans="2:7">
      <c r="B2103" s="328" t="s">
        <v>245</v>
      </c>
      <c r="C2103" s="328" t="s">
        <v>303</v>
      </c>
      <c r="D2103" s="328" t="str">
        <f>CONCATENATE(Table2[[#This Row],[Measure]],Table2[[#This Row],[Variant]])</f>
        <v>TrofferRetroT1x4</v>
      </c>
      <c r="E2103" s="163">
        <v>25</v>
      </c>
      <c r="F2103" s="163" t="str">
        <f>CONCATENATE(Table2[[#This Row],[Measure &amp; Variant]],Table2[[#This Row],[Rated Power/Unit]])</f>
        <v>TrofferRetroT1x425</v>
      </c>
      <c r="G2103" s="163">
        <f>Table2[[#This Row],[Rated Power/Unit]]</f>
        <v>25</v>
      </c>
    </row>
    <row r="2104" spans="2:7">
      <c r="B2104" s="328" t="s">
        <v>245</v>
      </c>
      <c r="C2104" s="328" t="s">
        <v>303</v>
      </c>
      <c r="D2104" s="328" t="str">
        <f>CONCATENATE(Table2[[#This Row],[Measure]],Table2[[#This Row],[Variant]])</f>
        <v>TrofferRetroT1x4</v>
      </c>
      <c r="E2104" s="163">
        <v>26</v>
      </c>
      <c r="F2104" s="163" t="str">
        <f>CONCATENATE(Table2[[#This Row],[Measure &amp; Variant]],Table2[[#This Row],[Rated Power/Unit]])</f>
        <v>TrofferRetroT1x426</v>
      </c>
      <c r="G2104" s="163">
        <f>Table2[[#This Row],[Rated Power/Unit]]</f>
        <v>26</v>
      </c>
    </row>
    <row r="2105" spans="2:7">
      <c r="B2105" s="328" t="s">
        <v>245</v>
      </c>
      <c r="C2105" s="328" t="s">
        <v>303</v>
      </c>
      <c r="D2105" s="328" t="str">
        <f>CONCATENATE(Table2[[#This Row],[Measure]],Table2[[#This Row],[Variant]])</f>
        <v>TrofferRetroT1x4</v>
      </c>
      <c r="E2105" s="163">
        <v>27</v>
      </c>
      <c r="F2105" s="163" t="str">
        <f>CONCATENATE(Table2[[#This Row],[Measure &amp; Variant]],Table2[[#This Row],[Rated Power/Unit]])</f>
        <v>TrofferRetroT1x427</v>
      </c>
      <c r="G2105" s="163">
        <f>Table2[[#This Row],[Rated Power/Unit]]</f>
        <v>27</v>
      </c>
    </row>
    <row r="2106" spans="2:7">
      <c r="B2106" s="328" t="s">
        <v>245</v>
      </c>
      <c r="C2106" s="328" t="s">
        <v>303</v>
      </c>
      <c r="D2106" s="328" t="str">
        <f>CONCATENATE(Table2[[#This Row],[Measure]],Table2[[#This Row],[Variant]])</f>
        <v>TrofferRetroT1x4</v>
      </c>
      <c r="E2106" s="163">
        <v>28</v>
      </c>
      <c r="F2106" s="163" t="str">
        <f>CONCATENATE(Table2[[#This Row],[Measure &amp; Variant]],Table2[[#This Row],[Rated Power/Unit]])</f>
        <v>TrofferRetroT1x428</v>
      </c>
      <c r="G2106" s="163">
        <f>Table2[[#This Row],[Rated Power/Unit]]</f>
        <v>28</v>
      </c>
    </row>
    <row r="2107" spans="2:7">
      <c r="B2107" s="328" t="s">
        <v>245</v>
      </c>
      <c r="C2107" s="328" t="s">
        <v>303</v>
      </c>
      <c r="D2107" s="328" t="str">
        <f>CONCATENATE(Table2[[#This Row],[Measure]],Table2[[#This Row],[Variant]])</f>
        <v>TrofferRetroT1x4</v>
      </c>
      <c r="E2107" s="163">
        <v>29</v>
      </c>
      <c r="F2107" s="163" t="str">
        <f>CONCATENATE(Table2[[#This Row],[Measure &amp; Variant]],Table2[[#This Row],[Rated Power/Unit]])</f>
        <v>TrofferRetroT1x429</v>
      </c>
      <c r="G2107" s="163">
        <f>Table2[[#This Row],[Rated Power/Unit]]</f>
        <v>29</v>
      </c>
    </row>
    <row r="2108" spans="2:7">
      <c r="B2108" s="328" t="s">
        <v>245</v>
      </c>
      <c r="C2108" s="328" t="s">
        <v>303</v>
      </c>
      <c r="D2108" s="328" t="str">
        <f>CONCATENATE(Table2[[#This Row],[Measure]],Table2[[#This Row],[Variant]])</f>
        <v>TrofferRetroT1x4</v>
      </c>
      <c r="E2108" s="163">
        <v>30</v>
      </c>
      <c r="F2108" s="163" t="str">
        <f>CONCATENATE(Table2[[#This Row],[Measure &amp; Variant]],Table2[[#This Row],[Rated Power/Unit]])</f>
        <v>TrofferRetroT1x430</v>
      </c>
      <c r="G2108" s="163">
        <f>Table2[[#This Row],[Rated Power/Unit]]</f>
        <v>30</v>
      </c>
    </row>
    <row r="2109" spans="2:7">
      <c r="B2109" s="328" t="s">
        <v>245</v>
      </c>
      <c r="C2109" s="328" t="s">
        <v>303</v>
      </c>
      <c r="D2109" s="328" t="str">
        <f>CONCATENATE(Table2[[#This Row],[Measure]],Table2[[#This Row],[Variant]])</f>
        <v>TrofferRetroT1x4</v>
      </c>
      <c r="E2109" s="163">
        <v>31</v>
      </c>
      <c r="F2109" s="163" t="str">
        <f>CONCATENATE(Table2[[#This Row],[Measure &amp; Variant]],Table2[[#This Row],[Rated Power/Unit]])</f>
        <v>TrofferRetroT1x431</v>
      </c>
      <c r="G2109" s="163">
        <f>Table2[[#This Row],[Rated Power/Unit]]</f>
        <v>31</v>
      </c>
    </row>
    <row r="2110" spans="2:7">
      <c r="B2110" s="328" t="s">
        <v>245</v>
      </c>
      <c r="C2110" s="328" t="s">
        <v>303</v>
      </c>
      <c r="D2110" s="328" t="str">
        <f>CONCATENATE(Table2[[#This Row],[Measure]],Table2[[#This Row],[Variant]])</f>
        <v>TrofferRetroT1x4</v>
      </c>
      <c r="E2110" s="163">
        <v>32</v>
      </c>
      <c r="F2110" s="163" t="str">
        <f>CONCATENATE(Table2[[#This Row],[Measure &amp; Variant]],Table2[[#This Row],[Rated Power/Unit]])</f>
        <v>TrofferRetroT1x432</v>
      </c>
      <c r="G2110" s="163">
        <f>Table2[[#This Row],[Rated Power/Unit]]</f>
        <v>32</v>
      </c>
    </row>
    <row r="2111" spans="2:7">
      <c r="B2111" s="328" t="s">
        <v>245</v>
      </c>
      <c r="C2111" s="328" t="s">
        <v>303</v>
      </c>
      <c r="D2111" s="328" t="str">
        <f>CONCATENATE(Table2[[#This Row],[Measure]],Table2[[#This Row],[Variant]])</f>
        <v>TrofferRetroT1x4</v>
      </c>
      <c r="E2111" s="163">
        <v>33</v>
      </c>
      <c r="F2111" s="163" t="str">
        <f>CONCATENATE(Table2[[#This Row],[Measure &amp; Variant]],Table2[[#This Row],[Rated Power/Unit]])</f>
        <v>TrofferRetroT1x433</v>
      </c>
      <c r="G2111" s="163">
        <f>Table2[[#This Row],[Rated Power/Unit]]</f>
        <v>33</v>
      </c>
    </row>
    <row r="2112" spans="2:7">
      <c r="B2112" s="328" t="s">
        <v>245</v>
      </c>
      <c r="C2112" s="328" t="s">
        <v>303</v>
      </c>
      <c r="D2112" s="328" t="str">
        <f>CONCATENATE(Table2[[#This Row],[Measure]],Table2[[#This Row],[Variant]])</f>
        <v>TrofferRetroT1x4</v>
      </c>
      <c r="E2112" s="163">
        <v>34</v>
      </c>
      <c r="F2112" s="163" t="str">
        <f>CONCATENATE(Table2[[#This Row],[Measure &amp; Variant]],Table2[[#This Row],[Rated Power/Unit]])</f>
        <v>TrofferRetroT1x434</v>
      </c>
      <c r="G2112" s="163">
        <f>Table2[[#This Row],[Rated Power/Unit]]</f>
        <v>34</v>
      </c>
    </row>
    <row r="2113" spans="2:7">
      <c r="B2113" s="328" t="s">
        <v>245</v>
      </c>
      <c r="C2113" s="328" t="s">
        <v>303</v>
      </c>
      <c r="D2113" s="328" t="str">
        <f>CONCATENATE(Table2[[#This Row],[Measure]],Table2[[#This Row],[Variant]])</f>
        <v>TrofferRetroT1x4</v>
      </c>
      <c r="E2113" s="163">
        <v>35</v>
      </c>
      <c r="F2113" s="163" t="str">
        <f>CONCATENATE(Table2[[#This Row],[Measure &amp; Variant]],Table2[[#This Row],[Rated Power/Unit]])</f>
        <v>TrofferRetroT1x435</v>
      </c>
      <c r="G2113" s="163">
        <f>Table2[[#This Row],[Rated Power/Unit]]</f>
        <v>35</v>
      </c>
    </row>
    <row r="2114" spans="2:7">
      <c r="B2114" s="328" t="s">
        <v>245</v>
      </c>
      <c r="C2114" s="328" t="s">
        <v>303</v>
      </c>
      <c r="D2114" s="328" t="str">
        <f>CONCATENATE(Table2[[#This Row],[Measure]],Table2[[#This Row],[Variant]])</f>
        <v>TrofferRetroT1x4</v>
      </c>
      <c r="E2114" s="163">
        <v>36</v>
      </c>
      <c r="F2114" s="163" t="str">
        <f>CONCATENATE(Table2[[#This Row],[Measure &amp; Variant]],Table2[[#This Row],[Rated Power/Unit]])</f>
        <v>TrofferRetroT1x436</v>
      </c>
      <c r="G2114" s="163">
        <f>Table2[[#This Row],[Rated Power/Unit]]</f>
        <v>36</v>
      </c>
    </row>
    <row r="2115" spans="2:7">
      <c r="B2115" s="328" t="s">
        <v>245</v>
      </c>
      <c r="C2115" s="328" t="s">
        <v>303</v>
      </c>
      <c r="D2115" s="328" t="str">
        <f>CONCATENATE(Table2[[#This Row],[Measure]],Table2[[#This Row],[Variant]])</f>
        <v>TrofferRetroT1x4</v>
      </c>
      <c r="E2115" s="163">
        <v>37</v>
      </c>
      <c r="F2115" s="163" t="str">
        <f>CONCATENATE(Table2[[#This Row],[Measure &amp; Variant]],Table2[[#This Row],[Rated Power/Unit]])</f>
        <v>TrofferRetroT1x437</v>
      </c>
      <c r="G2115" s="163">
        <f>Table2[[#This Row],[Rated Power/Unit]]</f>
        <v>37</v>
      </c>
    </row>
    <row r="2116" spans="2:7">
      <c r="B2116" s="328" t="s">
        <v>245</v>
      </c>
      <c r="C2116" s="328" t="s">
        <v>303</v>
      </c>
      <c r="D2116" s="328" t="str">
        <f>CONCATENATE(Table2[[#This Row],[Measure]],Table2[[#This Row],[Variant]])</f>
        <v>TrofferRetroT1x4</v>
      </c>
      <c r="E2116" s="163">
        <v>38</v>
      </c>
      <c r="F2116" s="163" t="str">
        <f>CONCATENATE(Table2[[#This Row],[Measure &amp; Variant]],Table2[[#This Row],[Rated Power/Unit]])</f>
        <v>TrofferRetroT1x438</v>
      </c>
      <c r="G2116" s="163">
        <f>Table2[[#This Row],[Rated Power/Unit]]</f>
        <v>38</v>
      </c>
    </row>
    <row r="2117" spans="2:7">
      <c r="B2117" s="328" t="s">
        <v>245</v>
      </c>
      <c r="C2117" s="328" t="s">
        <v>303</v>
      </c>
      <c r="D2117" s="328" t="str">
        <f>CONCATENATE(Table2[[#This Row],[Measure]],Table2[[#This Row],[Variant]])</f>
        <v>TrofferRetroT1x4</v>
      </c>
      <c r="E2117" s="163">
        <v>39</v>
      </c>
      <c r="F2117" s="163" t="str">
        <f>CONCATENATE(Table2[[#This Row],[Measure &amp; Variant]],Table2[[#This Row],[Rated Power/Unit]])</f>
        <v>TrofferRetroT1x439</v>
      </c>
      <c r="G2117" s="163">
        <f>Table2[[#This Row],[Rated Power/Unit]]</f>
        <v>39</v>
      </c>
    </row>
    <row r="2118" spans="2:7">
      <c r="B2118" s="328" t="s">
        <v>245</v>
      </c>
      <c r="C2118" s="328" t="s">
        <v>303</v>
      </c>
      <c r="D2118" s="328" t="str">
        <f>CONCATENATE(Table2[[#This Row],[Measure]],Table2[[#This Row],[Variant]])</f>
        <v>TrofferRetroT1x4</v>
      </c>
      <c r="E2118" s="163">
        <v>40</v>
      </c>
      <c r="F2118" s="163" t="str">
        <f>CONCATENATE(Table2[[#This Row],[Measure &amp; Variant]],Table2[[#This Row],[Rated Power/Unit]])</f>
        <v>TrofferRetroT1x440</v>
      </c>
      <c r="G2118" s="163">
        <f>Table2[[#This Row],[Rated Power/Unit]]</f>
        <v>40</v>
      </c>
    </row>
    <row r="2119" spans="2:7">
      <c r="B2119" s="328" t="s">
        <v>245</v>
      </c>
      <c r="C2119" s="328" t="s">
        <v>303</v>
      </c>
      <c r="D2119" s="328" t="str">
        <f>CONCATENATE(Table2[[#This Row],[Measure]],Table2[[#This Row],[Variant]])</f>
        <v>TrofferRetroT1x4</v>
      </c>
      <c r="E2119" s="163">
        <v>41</v>
      </c>
      <c r="F2119" s="163" t="str">
        <f>CONCATENATE(Table2[[#This Row],[Measure &amp; Variant]],Table2[[#This Row],[Rated Power/Unit]])</f>
        <v>TrofferRetroT1x441</v>
      </c>
      <c r="G2119" s="163">
        <f>Table2[[#This Row],[Rated Power/Unit]]</f>
        <v>41</v>
      </c>
    </row>
    <row r="2120" spans="2:7">
      <c r="B2120" s="328" t="s">
        <v>245</v>
      </c>
      <c r="C2120" s="328" t="s">
        <v>303</v>
      </c>
      <c r="D2120" s="328" t="str">
        <f>CONCATENATE(Table2[[#This Row],[Measure]],Table2[[#This Row],[Variant]])</f>
        <v>TrofferRetroT1x4</v>
      </c>
      <c r="E2120" s="163">
        <v>42</v>
      </c>
      <c r="F2120" s="163" t="str">
        <f>CONCATENATE(Table2[[#This Row],[Measure &amp; Variant]],Table2[[#This Row],[Rated Power/Unit]])</f>
        <v>TrofferRetroT1x442</v>
      </c>
      <c r="G2120" s="163">
        <f>Table2[[#This Row],[Rated Power/Unit]]</f>
        <v>42</v>
      </c>
    </row>
    <row r="2121" spans="2:7">
      <c r="B2121" s="328" t="s">
        <v>245</v>
      </c>
      <c r="C2121" s="328" t="s">
        <v>303</v>
      </c>
      <c r="D2121" s="328" t="str">
        <f>CONCATENATE(Table2[[#This Row],[Measure]],Table2[[#This Row],[Variant]])</f>
        <v>TrofferRetroT1x4</v>
      </c>
      <c r="E2121" s="163">
        <v>43</v>
      </c>
      <c r="F2121" s="163" t="str">
        <f>CONCATENATE(Table2[[#This Row],[Measure &amp; Variant]],Table2[[#This Row],[Rated Power/Unit]])</f>
        <v>TrofferRetroT1x443</v>
      </c>
      <c r="G2121" s="163">
        <f>Table2[[#This Row],[Rated Power/Unit]]</f>
        <v>43</v>
      </c>
    </row>
    <row r="2122" spans="2:7">
      <c r="B2122" s="328" t="s">
        <v>245</v>
      </c>
      <c r="C2122" s="328" t="s">
        <v>303</v>
      </c>
      <c r="D2122" s="328" t="str">
        <f>CONCATENATE(Table2[[#This Row],[Measure]],Table2[[#This Row],[Variant]])</f>
        <v>TrofferRetroT1x4</v>
      </c>
      <c r="E2122" s="163">
        <v>44</v>
      </c>
      <c r="F2122" s="163" t="str">
        <f>CONCATENATE(Table2[[#This Row],[Measure &amp; Variant]],Table2[[#This Row],[Rated Power/Unit]])</f>
        <v>TrofferRetroT1x444</v>
      </c>
      <c r="G2122" s="163">
        <f>Table2[[#This Row],[Rated Power/Unit]]</f>
        <v>44</v>
      </c>
    </row>
    <row r="2123" spans="2:7">
      <c r="B2123" s="328" t="s">
        <v>245</v>
      </c>
      <c r="C2123" s="328" t="s">
        <v>303</v>
      </c>
      <c r="D2123" s="328" t="str">
        <f>CONCATENATE(Table2[[#This Row],[Measure]],Table2[[#This Row],[Variant]])</f>
        <v>TrofferRetroT1x4</v>
      </c>
      <c r="E2123" s="163">
        <v>45</v>
      </c>
      <c r="F2123" s="163" t="str">
        <f>CONCATENATE(Table2[[#This Row],[Measure &amp; Variant]],Table2[[#This Row],[Rated Power/Unit]])</f>
        <v>TrofferRetroT1x445</v>
      </c>
      <c r="G2123" s="163">
        <f>Table2[[#This Row],[Rated Power/Unit]]</f>
        <v>45</v>
      </c>
    </row>
    <row r="2124" spans="2:7">
      <c r="B2124" s="328" t="s">
        <v>245</v>
      </c>
      <c r="C2124" s="328" t="s">
        <v>303</v>
      </c>
      <c r="D2124" s="328" t="str">
        <f>CONCATENATE(Table2[[#This Row],[Measure]],Table2[[#This Row],[Variant]])</f>
        <v>TrofferRetroT1x4</v>
      </c>
      <c r="E2124" s="163">
        <v>46</v>
      </c>
      <c r="F2124" s="163" t="str">
        <f>CONCATENATE(Table2[[#This Row],[Measure &amp; Variant]],Table2[[#This Row],[Rated Power/Unit]])</f>
        <v>TrofferRetroT1x446</v>
      </c>
      <c r="G2124" s="163">
        <f>Table2[[#This Row],[Rated Power/Unit]]</f>
        <v>46</v>
      </c>
    </row>
    <row r="2125" spans="2:7">
      <c r="B2125" s="328" t="s">
        <v>245</v>
      </c>
      <c r="C2125" s="328" t="s">
        <v>303</v>
      </c>
      <c r="D2125" s="328" t="str">
        <f>CONCATENATE(Table2[[#This Row],[Measure]],Table2[[#This Row],[Variant]])</f>
        <v>TrofferRetroT1x4</v>
      </c>
      <c r="E2125" s="163">
        <v>47</v>
      </c>
      <c r="F2125" s="163" t="str">
        <f>CONCATENATE(Table2[[#This Row],[Measure &amp; Variant]],Table2[[#This Row],[Rated Power/Unit]])</f>
        <v>TrofferRetroT1x447</v>
      </c>
      <c r="G2125" s="163">
        <f>Table2[[#This Row],[Rated Power/Unit]]</f>
        <v>47</v>
      </c>
    </row>
    <row r="2126" spans="2:7">
      <c r="B2126" s="328" t="s">
        <v>245</v>
      </c>
      <c r="C2126" s="328" t="s">
        <v>303</v>
      </c>
      <c r="D2126" s="328" t="str">
        <f>CONCATENATE(Table2[[#This Row],[Measure]],Table2[[#This Row],[Variant]])</f>
        <v>TrofferRetroT1x4</v>
      </c>
      <c r="E2126" s="163">
        <v>48</v>
      </c>
      <c r="F2126" s="163" t="str">
        <f>CONCATENATE(Table2[[#This Row],[Measure &amp; Variant]],Table2[[#This Row],[Rated Power/Unit]])</f>
        <v>TrofferRetroT1x448</v>
      </c>
      <c r="G2126" s="163">
        <f>Table2[[#This Row],[Rated Power/Unit]]</f>
        <v>48</v>
      </c>
    </row>
    <row r="2127" spans="2:7">
      <c r="B2127" s="328" t="s">
        <v>245</v>
      </c>
      <c r="C2127" s="328" t="s">
        <v>303</v>
      </c>
      <c r="D2127" s="328" t="str">
        <f>CONCATENATE(Table2[[#This Row],[Measure]],Table2[[#This Row],[Variant]])</f>
        <v>TrofferRetroT1x4</v>
      </c>
      <c r="E2127" s="163">
        <v>49</v>
      </c>
      <c r="F2127" s="163" t="str">
        <f>CONCATENATE(Table2[[#This Row],[Measure &amp; Variant]],Table2[[#This Row],[Rated Power/Unit]])</f>
        <v>TrofferRetroT1x449</v>
      </c>
      <c r="G2127" s="163">
        <f>Table2[[#This Row],[Rated Power/Unit]]</f>
        <v>49</v>
      </c>
    </row>
    <row r="2128" spans="2:7">
      <c r="B2128" s="328" t="s">
        <v>245</v>
      </c>
      <c r="C2128" s="328" t="s">
        <v>303</v>
      </c>
      <c r="D2128" s="328" t="str">
        <f>CONCATENATE(Table2[[#This Row],[Measure]],Table2[[#This Row],[Variant]])</f>
        <v>TrofferRetroT1x4</v>
      </c>
      <c r="E2128" s="163">
        <v>50</v>
      </c>
      <c r="F2128" s="163" t="str">
        <f>CONCATENATE(Table2[[#This Row],[Measure &amp; Variant]],Table2[[#This Row],[Rated Power/Unit]])</f>
        <v>TrofferRetroT1x450</v>
      </c>
      <c r="G2128" s="163">
        <f>Table2[[#This Row],[Rated Power/Unit]]</f>
        <v>50</v>
      </c>
    </row>
    <row r="2129" spans="2:7">
      <c r="B2129" s="328" t="s">
        <v>245</v>
      </c>
      <c r="C2129" s="328" t="s">
        <v>303</v>
      </c>
      <c r="D2129" s="328" t="str">
        <f>CONCATENATE(Table2[[#This Row],[Measure]],Table2[[#This Row],[Variant]])</f>
        <v>TrofferRetroT1x4</v>
      </c>
      <c r="E2129" s="163">
        <v>51</v>
      </c>
      <c r="F2129" s="163" t="str">
        <f>CONCATENATE(Table2[[#This Row],[Measure &amp; Variant]],Table2[[#This Row],[Rated Power/Unit]])</f>
        <v>TrofferRetroT1x451</v>
      </c>
      <c r="G2129" s="163">
        <f>Table2[[#This Row],[Rated Power/Unit]]</f>
        <v>51</v>
      </c>
    </row>
    <row r="2130" spans="2:7">
      <c r="B2130" s="328" t="s">
        <v>245</v>
      </c>
      <c r="C2130" s="328" t="s">
        <v>303</v>
      </c>
      <c r="D2130" s="328" t="str">
        <f>CONCATENATE(Table2[[#This Row],[Measure]],Table2[[#This Row],[Variant]])</f>
        <v>TrofferRetroT1x4</v>
      </c>
      <c r="E2130" s="163">
        <v>52</v>
      </c>
      <c r="F2130" s="163" t="str">
        <f>CONCATENATE(Table2[[#This Row],[Measure &amp; Variant]],Table2[[#This Row],[Rated Power/Unit]])</f>
        <v>TrofferRetroT1x452</v>
      </c>
      <c r="G2130" s="163">
        <f>Table2[[#This Row],[Rated Power/Unit]]</f>
        <v>52</v>
      </c>
    </row>
    <row r="2131" spans="2:7">
      <c r="B2131" s="328" t="s">
        <v>245</v>
      </c>
      <c r="C2131" s="328" t="s">
        <v>303</v>
      </c>
      <c r="D2131" s="328" t="str">
        <f>CONCATENATE(Table2[[#This Row],[Measure]],Table2[[#This Row],[Variant]])</f>
        <v>TrofferRetroT1x4</v>
      </c>
      <c r="E2131" s="163">
        <v>53</v>
      </c>
      <c r="F2131" s="163" t="str">
        <f>CONCATENATE(Table2[[#This Row],[Measure &amp; Variant]],Table2[[#This Row],[Rated Power/Unit]])</f>
        <v>TrofferRetroT1x453</v>
      </c>
      <c r="G2131" s="163">
        <f>Table2[[#This Row],[Rated Power/Unit]]</f>
        <v>53</v>
      </c>
    </row>
    <row r="2132" spans="2:7">
      <c r="B2132" s="328" t="s">
        <v>245</v>
      </c>
      <c r="C2132" s="328" t="s">
        <v>303</v>
      </c>
      <c r="D2132" s="328" t="str">
        <f>CONCATENATE(Table2[[#This Row],[Measure]],Table2[[#This Row],[Variant]])</f>
        <v>TrofferRetroT1x4</v>
      </c>
      <c r="E2132" s="163">
        <v>54</v>
      </c>
      <c r="F2132" s="163" t="str">
        <f>CONCATENATE(Table2[[#This Row],[Measure &amp; Variant]],Table2[[#This Row],[Rated Power/Unit]])</f>
        <v>TrofferRetroT1x454</v>
      </c>
      <c r="G2132" s="163">
        <f>Table2[[#This Row],[Rated Power/Unit]]</f>
        <v>54</v>
      </c>
    </row>
    <row r="2133" spans="2:7">
      <c r="B2133" s="328" t="s">
        <v>245</v>
      </c>
      <c r="C2133" s="328" t="s">
        <v>303</v>
      </c>
      <c r="D2133" s="328" t="str">
        <f>CONCATENATE(Table2[[#This Row],[Measure]],Table2[[#This Row],[Variant]])</f>
        <v>TrofferRetroT1x4</v>
      </c>
      <c r="E2133" s="163">
        <v>55</v>
      </c>
      <c r="F2133" s="163" t="str">
        <f>CONCATENATE(Table2[[#This Row],[Measure &amp; Variant]],Table2[[#This Row],[Rated Power/Unit]])</f>
        <v>TrofferRetroT1x455</v>
      </c>
      <c r="G2133" s="163">
        <f>Table2[[#This Row],[Rated Power/Unit]]</f>
        <v>55</v>
      </c>
    </row>
    <row r="2134" spans="2:7">
      <c r="B2134" s="328" t="s">
        <v>245</v>
      </c>
      <c r="C2134" s="328" t="s">
        <v>303</v>
      </c>
      <c r="D2134" s="328" t="str">
        <f>CONCATENATE(Table2[[#This Row],[Measure]],Table2[[#This Row],[Variant]])</f>
        <v>TrofferRetroT1x4</v>
      </c>
      <c r="E2134" s="163">
        <v>56</v>
      </c>
      <c r="F2134" s="163" t="str">
        <f>CONCATENATE(Table2[[#This Row],[Measure &amp; Variant]],Table2[[#This Row],[Rated Power/Unit]])</f>
        <v>TrofferRetroT1x456</v>
      </c>
      <c r="G2134" s="163">
        <f>Table2[[#This Row],[Rated Power/Unit]]</f>
        <v>56</v>
      </c>
    </row>
    <row r="2135" spans="2:7">
      <c r="B2135" s="328" t="s">
        <v>245</v>
      </c>
      <c r="C2135" s="328" t="s">
        <v>303</v>
      </c>
      <c r="D2135" s="328" t="str">
        <f>CONCATENATE(Table2[[#This Row],[Measure]],Table2[[#This Row],[Variant]])</f>
        <v>TrofferRetroT1x4</v>
      </c>
      <c r="E2135" s="163">
        <v>57</v>
      </c>
      <c r="F2135" s="163" t="str">
        <f>CONCATENATE(Table2[[#This Row],[Measure &amp; Variant]],Table2[[#This Row],[Rated Power/Unit]])</f>
        <v>TrofferRetroT1x457</v>
      </c>
      <c r="G2135" s="163">
        <f>Table2[[#This Row],[Rated Power/Unit]]</f>
        <v>57</v>
      </c>
    </row>
    <row r="2136" spans="2:7">
      <c r="B2136" s="328" t="s">
        <v>245</v>
      </c>
      <c r="C2136" s="328" t="s">
        <v>303</v>
      </c>
      <c r="D2136" s="328" t="str">
        <f>CONCATENATE(Table2[[#This Row],[Measure]],Table2[[#This Row],[Variant]])</f>
        <v>TrofferRetroT1x4</v>
      </c>
      <c r="E2136" s="163">
        <v>58</v>
      </c>
      <c r="F2136" s="163" t="str">
        <f>CONCATENATE(Table2[[#This Row],[Measure &amp; Variant]],Table2[[#This Row],[Rated Power/Unit]])</f>
        <v>TrofferRetroT1x458</v>
      </c>
      <c r="G2136" s="163">
        <f>Table2[[#This Row],[Rated Power/Unit]]</f>
        <v>58</v>
      </c>
    </row>
    <row r="2137" spans="2:7">
      <c r="B2137" s="328" t="s">
        <v>245</v>
      </c>
      <c r="C2137" s="328" t="s">
        <v>303</v>
      </c>
      <c r="D2137" s="328" t="str">
        <f>CONCATENATE(Table2[[#This Row],[Measure]],Table2[[#This Row],[Variant]])</f>
        <v>TrofferRetroT1x4</v>
      </c>
      <c r="E2137" s="163">
        <v>59</v>
      </c>
      <c r="F2137" s="163" t="str">
        <f>CONCATENATE(Table2[[#This Row],[Measure &amp; Variant]],Table2[[#This Row],[Rated Power/Unit]])</f>
        <v>TrofferRetroT1x459</v>
      </c>
      <c r="G2137" s="163">
        <f>Table2[[#This Row],[Rated Power/Unit]]</f>
        <v>59</v>
      </c>
    </row>
    <row r="2138" spans="2:7">
      <c r="B2138" s="328" t="s">
        <v>245</v>
      </c>
      <c r="C2138" s="328" t="s">
        <v>303</v>
      </c>
      <c r="D2138" s="328" t="str">
        <f>CONCATENATE(Table2[[#This Row],[Measure]],Table2[[#This Row],[Variant]])</f>
        <v>TrofferRetroT1x4</v>
      </c>
      <c r="E2138" s="163">
        <v>60</v>
      </c>
      <c r="F2138" s="163" t="str">
        <f>CONCATENATE(Table2[[#This Row],[Measure &amp; Variant]],Table2[[#This Row],[Rated Power/Unit]])</f>
        <v>TrofferRetroT1x460</v>
      </c>
      <c r="G2138" s="163">
        <f>Table2[[#This Row],[Rated Power/Unit]]</f>
        <v>60</v>
      </c>
    </row>
    <row r="2139" spans="2:7">
      <c r="B2139" s="328" t="s">
        <v>245</v>
      </c>
      <c r="C2139" s="328" t="s">
        <v>303</v>
      </c>
      <c r="D2139" s="328" t="str">
        <f>CONCATENATE(Table2[[#This Row],[Measure]],Table2[[#This Row],[Variant]])</f>
        <v>TrofferRetroT1x4</v>
      </c>
      <c r="E2139" s="163">
        <v>61</v>
      </c>
      <c r="F2139" s="163" t="str">
        <f>CONCATENATE(Table2[[#This Row],[Measure &amp; Variant]],Table2[[#This Row],[Rated Power/Unit]])</f>
        <v>TrofferRetroT1x461</v>
      </c>
      <c r="G2139" s="163">
        <f>Table2[[#This Row],[Rated Power/Unit]]</f>
        <v>61</v>
      </c>
    </row>
    <row r="2140" spans="2:7">
      <c r="B2140" s="328" t="s">
        <v>245</v>
      </c>
      <c r="C2140" s="328" t="s">
        <v>303</v>
      </c>
      <c r="D2140" s="328" t="str">
        <f>CONCATENATE(Table2[[#This Row],[Measure]],Table2[[#This Row],[Variant]])</f>
        <v>TrofferRetroT1x4</v>
      </c>
      <c r="E2140" s="163">
        <v>62</v>
      </c>
      <c r="F2140" s="163" t="str">
        <f>CONCATENATE(Table2[[#This Row],[Measure &amp; Variant]],Table2[[#This Row],[Rated Power/Unit]])</f>
        <v>TrofferRetroT1x462</v>
      </c>
      <c r="G2140" s="163">
        <f>Table2[[#This Row],[Rated Power/Unit]]</f>
        <v>62</v>
      </c>
    </row>
    <row r="2141" spans="2:7">
      <c r="B2141" s="328" t="s">
        <v>245</v>
      </c>
      <c r="C2141" s="328" t="s">
        <v>303</v>
      </c>
      <c r="D2141" s="328" t="str">
        <f>CONCATENATE(Table2[[#This Row],[Measure]],Table2[[#This Row],[Variant]])</f>
        <v>TrofferRetroT1x4</v>
      </c>
      <c r="E2141" s="163">
        <v>63</v>
      </c>
      <c r="F2141" s="163" t="str">
        <f>CONCATENATE(Table2[[#This Row],[Measure &amp; Variant]],Table2[[#This Row],[Rated Power/Unit]])</f>
        <v>TrofferRetroT1x463</v>
      </c>
      <c r="G2141" s="163">
        <f>Table2[[#This Row],[Rated Power/Unit]]</f>
        <v>63</v>
      </c>
    </row>
    <row r="2142" spans="2:7">
      <c r="B2142" s="328" t="s">
        <v>245</v>
      </c>
      <c r="C2142" s="328" t="s">
        <v>303</v>
      </c>
      <c r="D2142" s="328" t="str">
        <f>CONCATENATE(Table2[[#This Row],[Measure]],Table2[[#This Row],[Variant]])</f>
        <v>TrofferRetroT1x4</v>
      </c>
      <c r="E2142" s="163">
        <v>64</v>
      </c>
      <c r="F2142" s="163" t="str">
        <f>CONCATENATE(Table2[[#This Row],[Measure &amp; Variant]],Table2[[#This Row],[Rated Power/Unit]])</f>
        <v>TrofferRetroT1x464</v>
      </c>
      <c r="G2142" s="163">
        <f>Table2[[#This Row],[Rated Power/Unit]]</f>
        <v>64</v>
      </c>
    </row>
    <row r="2143" spans="2:7">
      <c r="B2143" s="328" t="s">
        <v>245</v>
      </c>
      <c r="C2143" s="328" t="s">
        <v>303</v>
      </c>
      <c r="D2143" s="328" t="str">
        <f>CONCATENATE(Table2[[#This Row],[Measure]],Table2[[#This Row],[Variant]])</f>
        <v>TrofferRetroT1x4</v>
      </c>
      <c r="E2143" s="163">
        <v>65</v>
      </c>
      <c r="F2143" s="163" t="str">
        <f>CONCATENATE(Table2[[#This Row],[Measure &amp; Variant]],Table2[[#This Row],[Rated Power/Unit]])</f>
        <v>TrofferRetroT1x465</v>
      </c>
      <c r="G2143" s="163">
        <f>Table2[[#This Row],[Rated Power/Unit]]</f>
        <v>65</v>
      </c>
    </row>
    <row r="2144" spans="2:7">
      <c r="B2144" s="328" t="s">
        <v>245</v>
      </c>
      <c r="C2144" s="328" t="s">
        <v>303</v>
      </c>
      <c r="D2144" s="328" t="str">
        <f>CONCATENATE(Table2[[#This Row],[Measure]],Table2[[#This Row],[Variant]])</f>
        <v>TrofferRetroT1x4</v>
      </c>
      <c r="E2144" s="163">
        <v>66</v>
      </c>
      <c r="F2144" s="163" t="str">
        <f>CONCATENATE(Table2[[#This Row],[Measure &amp; Variant]],Table2[[#This Row],[Rated Power/Unit]])</f>
        <v>TrofferRetroT1x466</v>
      </c>
      <c r="G2144" s="163">
        <f>Table2[[#This Row],[Rated Power/Unit]]</f>
        <v>66</v>
      </c>
    </row>
    <row r="2145" spans="2:7">
      <c r="B2145" s="328" t="s">
        <v>245</v>
      </c>
      <c r="C2145" s="328" t="s">
        <v>303</v>
      </c>
      <c r="D2145" s="328" t="str">
        <f>CONCATENATE(Table2[[#This Row],[Measure]],Table2[[#This Row],[Variant]])</f>
        <v>TrofferRetroT1x4</v>
      </c>
      <c r="E2145" s="163">
        <v>67</v>
      </c>
      <c r="F2145" s="163" t="str">
        <f>CONCATENATE(Table2[[#This Row],[Measure &amp; Variant]],Table2[[#This Row],[Rated Power/Unit]])</f>
        <v>TrofferRetroT1x467</v>
      </c>
      <c r="G2145" s="163">
        <f>Table2[[#This Row],[Rated Power/Unit]]</f>
        <v>67</v>
      </c>
    </row>
    <row r="2146" spans="2:7">
      <c r="B2146" s="328" t="s">
        <v>245</v>
      </c>
      <c r="C2146" s="328" t="s">
        <v>303</v>
      </c>
      <c r="D2146" s="328" t="str">
        <f>CONCATENATE(Table2[[#This Row],[Measure]],Table2[[#This Row],[Variant]])</f>
        <v>TrofferRetroT1x4</v>
      </c>
      <c r="E2146" s="163">
        <v>68</v>
      </c>
      <c r="F2146" s="163" t="str">
        <f>CONCATENATE(Table2[[#This Row],[Measure &amp; Variant]],Table2[[#This Row],[Rated Power/Unit]])</f>
        <v>TrofferRetroT1x468</v>
      </c>
      <c r="G2146" s="163">
        <f>Table2[[#This Row],[Rated Power/Unit]]</f>
        <v>68</v>
      </c>
    </row>
    <row r="2147" spans="2:7">
      <c r="B2147" s="328" t="s">
        <v>245</v>
      </c>
      <c r="C2147" s="328" t="s">
        <v>303</v>
      </c>
      <c r="D2147" s="328" t="str">
        <f>CONCATENATE(Table2[[#This Row],[Measure]],Table2[[#This Row],[Variant]])</f>
        <v>TrofferRetroT1x4</v>
      </c>
      <c r="E2147" s="163">
        <v>69</v>
      </c>
      <c r="F2147" s="163" t="str">
        <f>CONCATENATE(Table2[[#This Row],[Measure &amp; Variant]],Table2[[#This Row],[Rated Power/Unit]])</f>
        <v>TrofferRetroT1x469</v>
      </c>
      <c r="G2147" s="163">
        <f>Table2[[#This Row],[Rated Power/Unit]]</f>
        <v>69</v>
      </c>
    </row>
    <row r="2148" spans="2:7">
      <c r="B2148" s="328" t="s">
        <v>245</v>
      </c>
      <c r="C2148" s="328" t="s">
        <v>303</v>
      </c>
      <c r="D2148" s="328" t="str">
        <f>CONCATENATE(Table2[[#This Row],[Measure]],Table2[[#This Row],[Variant]])</f>
        <v>TrofferRetroT1x4</v>
      </c>
      <c r="E2148" s="163">
        <v>70</v>
      </c>
      <c r="F2148" s="163" t="str">
        <f>CONCATENATE(Table2[[#This Row],[Measure &amp; Variant]],Table2[[#This Row],[Rated Power/Unit]])</f>
        <v>TrofferRetroT1x470</v>
      </c>
      <c r="G2148" s="163">
        <f>Table2[[#This Row],[Rated Power/Unit]]</f>
        <v>70</v>
      </c>
    </row>
    <row r="2149" spans="2:7">
      <c r="B2149" s="328" t="s">
        <v>245</v>
      </c>
      <c r="C2149" s="328" t="s">
        <v>303</v>
      </c>
      <c r="D2149" s="328" t="str">
        <f>CONCATENATE(Table2[[#This Row],[Measure]],Table2[[#This Row],[Variant]])</f>
        <v>TrofferRetroT1x4</v>
      </c>
      <c r="E2149" s="163">
        <v>71</v>
      </c>
      <c r="F2149" s="163" t="str">
        <f>CONCATENATE(Table2[[#This Row],[Measure &amp; Variant]],Table2[[#This Row],[Rated Power/Unit]])</f>
        <v>TrofferRetroT1x471</v>
      </c>
      <c r="G2149" s="163">
        <f>Table2[[#This Row],[Rated Power/Unit]]</f>
        <v>71</v>
      </c>
    </row>
    <row r="2150" spans="2:7">
      <c r="B2150" s="328" t="s">
        <v>245</v>
      </c>
      <c r="C2150" s="328" t="s">
        <v>303</v>
      </c>
      <c r="D2150" s="328" t="str">
        <f>CONCATENATE(Table2[[#This Row],[Measure]],Table2[[#This Row],[Variant]])</f>
        <v>TrofferRetroT1x4</v>
      </c>
      <c r="E2150" s="163">
        <v>72</v>
      </c>
      <c r="F2150" s="163" t="str">
        <f>CONCATENATE(Table2[[#This Row],[Measure &amp; Variant]],Table2[[#This Row],[Rated Power/Unit]])</f>
        <v>TrofferRetroT1x472</v>
      </c>
      <c r="G2150" s="163">
        <f>Table2[[#This Row],[Rated Power/Unit]]</f>
        <v>72</v>
      </c>
    </row>
    <row r="2151" spans="2:7">
      <c r="B2151" s="328" t="s">
        <v>245</v>
      </c>
      <c r="C2151" s="328" t="s">
        <v>303</v>
      </c>
      <c r="D2151" s="328" t="str">
        <f>CONCATENATE(Table2[[#This Row],[Measure]],Table2[[#This Row],[Variant]])</f>
        <v>TrofferRetroT1x4</v>
      </c>
      <c r="E2151" s="163">
        <v>73</v>
      </c>
      <c r="F2151" s="163" t="str">
        <f>CONCATENATE(Table2[[#This Row],[Measure &amp; Variant]],Table2[[#This Row],[Rated Power/Unit]])</f>
        <v>TrofferRetroT1x473</v>
      </c>
      <c r="G2151" s="163">
        <f>Table2[[#This Row],[Rated Power/Unit]]</f>
        <v>73</v>
      </c>
    </row>
    <row r="2152" spans="2:7">
      <c r="B2152" s="328" t="s">
        <v>245</v>
      </c>
      <c r="C2152" s="328" t="s">
        <v>303</v>
      </c>
      <c r="D2152" s="328" t="str">
        <f>CONCATENATE(Table2[[#This Row],[Measure]],Table2[[#This Row],[Variant]])</f>
        <v>TrofferRetroT1x4</v>
      </c>
      <c r="E2152" s="163">
        <v>74</v>
      </c>
      <c r="F2152" s="163" t="str">
        <f>CONCATENATE(Table2[[#This Row],[Measure &amp; Variant]],Table2[[#This Row],[Rated Power/Unit]])</f>
        <v>TrofferRetroT1x474</v>
      </c>
      <c r="G2152" s="163">
        <f>Table2[[#This Row],[Rated Power/Unit]]</f>
        <v>74</v>
      </c>
    </row>
    <row r="2153" spans="2:7">
      <c r="B2153" s="328" t="s">
        <v>245</v>
      </c>
      <c r="C2153" s="328" t="s">
        <v>303</v>
      </c>
      <c r="D2153" s="328" t="str">
        <f>CONCATENATE(Table2[[#This Row],[Measure]],Table2[[#This Row],[Variant]])</f>
        <v>TrofferRetroT1x4</v>
      </c>
      <c r="E2153" s="163">
        <v>75</v>
      </c>
      <c r="F2153" s="163" t="str">
        <f>CONCATENATE(Table2[[#This Row],[Measure &amp; Variant]],Table2[[#This Row],[Rated Power/Unit]])</f>
        <v>TrofferRetroT1x475</v>
      </c>
      <c r="G2153" s="163">
        <f>Table2[[#This Row],[Rated Power/Unit]]</f>
        <v>75</v>
      </c>
    </row>
    <row r="2154" spans="2:7">
      <c r="B2154" s="328" t="s">
        <v>245</v>
      </c>
      <c r="C2154" s="328" t="s">
        <v>303</v>
      </c>
      <c r="D2154" s="328" t="str">
        <f>CONCATENATE(Table2[[#This Row],[Measure]],Table2[[#This Row],[Variant]])</f>
        <v>TrofferRetroT1x4</v>
      </c>
      <c r="E2154" s="163">
        <v>76</v>
      </c>
      <c r="F2154" s="163" t="str">
        <f>CONCATENATE(Table2[[#This Row],[Measure &amp; Variant]],Table2[[#This Row],[Rated Power/Unit]])</f>
        <v>TrofferRetroT1x476</v>
      </c>
      <c r="G2154" s="163">
        <f>Table2[[#This Row],[Rated Power/Unit]]</f>
        <v>76</v>
      </c>
    </row>
    <row r="2155" spans="2:7">
      <c r="B2155" s="328" t="s">
        <v>245</v>
      </c>
      <c r="C2155" s="328" t="s">
        <v>303</v>
      </c>
      <c r="D2155" s="328" t="str">
        <f>CONCATENATE(Table2[[#This Row],[Measure]],Table2[[#This Row],[Variant]])</f>
        <v>TrofferRetroT1x4</v>
      </c>
      <c r="E2155" s="163">
        <v>77</v>
      </c>
      <c r="F2155" s="163" t="str">
        <f>CONCATENATE(Table2[[#This Row],[Measure &amp; Variant]],Table2[[#This Row],[Rated Power/Unit]])</f>
        <v>TrofferRetroT1x477</v>
      </c>
      <c r="G2155" s="163">
        <f>Table2[[#This Row],[Rated Power/Unit]]</f>
        <v>77</v>
      </c>
    </row>
    <row r="2156" spans="2:7">
      <c r="B2156" s="328" t="s">
        <v>245</v>
      </c>
      <c r="C2156" s="328" t="s">
        <v>303</v>
      </c>
      <c r="D2156" s="328" t="str">
        <f>CONCATENATE(Table2[[#This Row],[Measure]],Table2[[#This Row],[Variant]])</f>
        <v>TrofferRetroT1x4</v>
      </c>
      <c r="E2156" s="163">
        <v>78</v>
      </c>
      <c r="F2156" s="163" t="str">
        <f>CONCATENATE(Table2[[#This Row],[Measure &amp; Variant]],Table2[[#This Row],[Rated Power/Unit]])</f>
        <v>TrofferRetroT1x478</v>
      </c>
      <c r="G2156" s="163">
        <f>Table2[[#This Row],[Rated Power/Unit]]</f>
        <v>78</v>
      </c>
    </row>
    <row r="2157" spans="2:7">
      <c r="B2157" s="328" t="s">
        <v>245</v>
      </c>
      <c r="C2157" s="328" t="s">
        <v>303</v>
      </c>
      <c r="D2157" s="328" t="str">
        <f>CONCATENATE(Table2[[#This Row],[Measure]],Table2[[#This Row],[Variant]])</f>
        <v>TrofferRetroT1x4</v>
      </c>
      <c r="E2157" s="163">
        <v>79</v>
      </c>
      <c r="F2157" s="163" t="str">
        <f>CONCATENATE(Table2[[#This Row],[Measure &amp; Variant]],Table2[[#This Row],[Rated Power/Unit]])</f>
        <v>TrofferRetroT1x479</v>
      </c>
      <c r="G2157" s="163">
        <f>Table2[[#This Row],[Rated Power/Unit]]</f>
        <v>79</v>
      </c>
    </row>
    <row r="2158" spans="2:7">
      <c r="B2158" s="328" t="s">
        <v>245</v>
      </c>
      <c r="C2158" s="328" t="s">
        <v>303</v>
      </c>
      <c r="D2158" s="328" t="str">
        <f>CONCATENATE(Table2[[#This Row],[Measure]],Table2[[#This Row],[Variant]])</f>
        <v>TrofferRetroT1x4</v>
      </c>
      <c r="E2158" s="163">
        <v>80</v>
      </c>
      <c r="F2158" s="163" t="str">
        <f>CONCATENATE(Table2[[#This Row],[Measure &amp; Variant]],Table2[[#This Row],[Rated Power/Unit]])</f>
        <v>TrofferRetroT1x480</v>
      </c>
      <c r="G2158" s="163">
        <f>Table2[[#This Row],[Rated Power/Unit]]</f>
        <v>80</v>
      </c>
    </row>
    <row r="2159" spans="2:7">
      <c r="B2159" s="328" t="s">
        <v>245</v>
      </c>
      <c r="C2159" s="328" t="s">
        <v>303</v>
      </c>
      <c r="D2159" s="328" t="str">
        <f>CONCATENATE(Table2[[#This Row],[Measure]],Table2[[#This Row],[Variant]])</f>
        <v>TrofferRetroT1x4</v>
      </c>
      <c r="E2159" s="163">
        <v>81</v>
      </c>
      <c r="F2159" s="163" t="str">
        <f>CONCATENATE(Table2[[#This Row],[Measure &amp; Variant]],Table2[[#This Row],[Rated Power/Unit]])</f>
        <v>TrofferRetroT1x481</v>
      </c>
      <c r="G2159" s="163">
        <f>Table2[[#This Row],[Rated Power/Unit]]</f>
        <v>81</v>
      </c>
    </row>
    <row r="2160" spans="2:7">
      <c r="B2160" s="328" t="s">
        <v>245</v>
      </c>
      <c r="C2160" s="328" t="s">
        <v>303</v>
      </c>
      <c r="D2160" s="328" t="str">
        <f>CONCATENATE(Table2[[#This Row],[Measure]],Table2[[#This Row],[Variant]])</f>
        <v>TrofferRetroT1x4</v>
      </c>
      <c r="E2160" s="163">
        <v>82</v>
      </c>
      <c r="F2160" s="163" t="str">
        <f>CONCATENATE(Table2[[#This Row],[Measure &amp; Variant]],Table2[[#This Row],[Rated Power/Unit]])</f>
        <v>TrofferRetroT1x482</v>
      </c>
      <c r="G2160" s="163">
        <f>Table2[[#This Row],[Rated Power/Unit]]</f>
        <v>82</v>
      </c>
    </row>
    <row r="2161" spans="2:7">
      <c r="B2161" s="328" t="s">
        <v>245</v>
      </c>
      <c r="C2161" s="328" t="s">
        <v>303</v>
      </c>
      <c r="D2161" s="328" t="str">
        <f>CONCATENATE(Table2[[#This Row],[Measure]],Table2[[#This Row],[Variant]])</f>
        <v>TrofferRetroT1x4</v>
      </c>
      <c r="E2161" s="163">
        <v>83</v>
      </c>
      <c r="F2161" s="163" t="str">
        <f>CONCATENATE(Table2[[#This Row],[Measure &amp; Variant]],Table2[[#This Row],[Rated Power/Unit]])</f>
        <v>TrofferRetroT1x483</v>
      </c>
      <c r="G2161" s="163">
        <f>Table2[[#This Row],[Rated Power/Unit]]</f>
        <v>83</v>
      </c>
    </row>
    <row r="2162" spans="2:7">
      <c r="B2162" s="328" t="s">
        <v>245</v>
      </c>
      <c r="C2162" s="328" t="s">
        <v>303</v>
      </c>
      <c r="D2162" s="328" t="str">
        <f>CONCATENATE(Table2[[#This Row],[Measure]],Table2[[#This Row],[Variant]])</f>
        <v>TrofferRetroT1x4</v>
      </c>
      <c r="E2162" s="163">
        <v>84</v>
      </c>
      <c r="F2162" s="163" t="str">
        <f>CONCATENATE(Table2[[#This Row],[Measure &amp; Variant]],Table2[[#This Row],[Rated Power/Unit]])</f>
        <v>TrofferRetroT1x484</v>
      </c>
      <c r="G2162" s="163">
        <f>Table2[[#This Row],[Rated Power/Unit]]</f>
        <v>84</v>
      </c>
    </row>
    <row r="2163" spans="2:7">
      <c r="B2163" s="328" t="s">
        <v>245</v>
      </c>
      <c r="C2163" s="328" t="s">
        <v>303</v>
      </c>
      <c r="D2163" s="328" t="str">
        <f>CONCATENATE(Table2[[#This Row],[Measure]],Table2[[#This Row],[Variant]])</f>
        <v>TrofferRetroT1x4</v>
      </c>
      <c r="E2163" s="163">
        <v>85</v>
      </c>
      <c r="F2163" s="163" t="str">
        <f>CONCATENATE(Table2[[#This Row],[Measure &amp; Variant]],Table2[[#This Row],[Rated Power/Unit]])</f>
        <v>TrofferRetroT1x485</v>
      </c>
      <c r="G2163" s="163">
        <f>Table2[[#This Row],[Rated Power/Unit]]</f>
        <v>85</v>
      </c>
    </row>
    <row r="2164" spans="2:7">
      <c r="B2164" s="328" t="s">
        <v>245</v>
      </c>
      <c r="C2164" s="328" t="s">
        <v>303</v>
      </c>
      <c r="D2164" s="328" t="str">
        <f>CONCATENATE(Table2[[#This Row],[Measure]],Table2[[#This Row],[Variant]])</f>
        <v>TrofferRetroT1x4</v>
      </c>
      <c r="E2164" s="163">
        <v>86</v>
      </c>
      <c r="F2164" s="163" t="str">
        <f>CONCATENATE(Table2[[#This Row],[Measure &amp; Variant]],Table2[[#This Row],[Rated Power/Unit]])</f>
        <v>TrofferRetroT1x486</v>
      </c>
      <c r="G2164" s="163">
        <f>Table2[[#This Row],[Rated Power/Unit]]</f>
        <v>86</v>
      </c>
    </row>
    <row r="2165" spans="2:7">
      <c r="B2165" s="328" t="s">
        <v>245</v>
      </c>
      <c r="C2165" s="328" t="s">
        <v>303</v>
      </c>
      <c r="D2165" s="328" t="str">
        <f>CONCATENATE(Table2[[#This Row],[Measure]],Table2[[#This Row],[Variant]])</f>
        <v>TrofferRetroT1x4</v>
      </c>
      <c r="E2165" s="163">
        <v>87</v>
      </c>
      <c r="F2165" s="163" t="str">
        <f>CONCATENATE(Table2[[#This Row],[Measure &amp; Variant]],Table2[[#This Row],[Rated Power/Unit]])</f>
        <v>TrofferRetroT1x487</v>
      </c>
      <c r="G2165" s="163">
        <f>Table2[[#This Row],[Rated Power/Unit]]</f>
        <v>87</v>
      </c>
    </row>
    <row r="2166" spans="2:7">
      <c r="B2166" s="328" t="s">
        <v>245</v>
      </c>
      <c r="C2166" s="328" t="s">
        <v>303</v>
      </c>
      <c r="D2166" s="328" t="str">
        <f>CONCATENATE(Table2[[#This Row],[Measure]],Table2[[#This Row],[Variant]])</f>
        <v>TrofferRetroT1x4</v>
      </c>
      <c r="E2166" s="163">
        <v>88</v>
      </c>
      <c r="F2166" s="163" t="str">
        <f>CONCATENATE(Table2[[#This Row],[Measure &amp; Variant]],Table2[[#This Row],[Rated Power/Unit]])</f>
        <v>TrofferRetroT1x488</v>
      </c>
      <c r="G2166" s="163">
        <f>Table2[[#This Row],[Rated Power/Unit]]</f>
        <v>88</v>
      </c>
    </row>
    <row r="2167" spans="2:7">
      <c r="B2167" s="328" t="s">
        <v>245</v>
      </c>
      <c r="C2167" s="328" t="s">
        <v>303</v>
      </c>
      <c r="D2167" s="328" t="str">
        <f>CONCATENATE(Table2[[#This Row],[Measure]],Table2[[#This Row],[Variant]])</f>
        <v>TrofferRetroT1x4</v>
      </c>
      <c r="E2167" s="163">
        <v>89</v>
      </c>
      <c r="F2167" s="163" t="str">
        <f>CONCATENATE(Table2[[#This Row],[Measure &amp; Variant]],Table2[[#This Row],[Rated Power/Unit]])</f>
        <v>TrofferRetroT1x489</v>
      </c>
      <c r="G2167" s="163">
        <f>Table2[[#This Row],[Rated Power/Unit]]</f>
        <v>89</v>
      </c>
    </row>
    <row r="2168" spans="2:7">
      <c r="B2168" s="328" t="s">
        <v>245</v>
      </c>
      <c r="C2168" s="328" t="s">
        <v>303</v>
      </c>
      <c r="D2168" s="328" t="str">
        <f>CONCATENATE(Table2[[#This Row],[Measure]],Table2[[#This Row],[Variant]])</f>
        <v>TrofferRetroT1x4</v>
      </c>
      <c r="E2168" s="163">
        <v>90</v>
      </c>
      <c r="F2168" s="163" t="str">
        <f>CONCATENATE(Table2[[#This Row],[Measure &amp; Variant]],Table2[[#This Row],[Rated Power/Unit]])</f>
        <v>TrofferRetroT1x490</v>
      </c>
      <c r="G2168" s="163">
        <f>Table2[[#This Row],[Rated Power/Unit]]</f>
        <v>90</v>
      </c>
    </row>
    <row r="2169" spans="2:7">
      <c r="B2169" s="328" t="s">
        <v>245</v>
      </c>
      <c r="C2169" s="328" t="s">
        <v>303</v>
      </c>
      <c r="D2169" s="328" t="str">
        <f>CONCATENATE(Table2[[#This Row],[Measure]],Table2[[#This Row],[Variant]])</f>
        <v>TrofferRetroT1x4</v>
      </c>
      <c r="E2169" s="163">
        <v>91</v>
      </c>
      <c r="F2169" s="163" t="str">
        <f>CONCATENATE(Table2[[#This Row],[Measure &amp; Variant]],Table2[[#This Row],[Rated Power/Unit]])</f>
        <v>TrofferRetroT1x491</v>
      </c>
      <c r="G2169" s="163">
        <f>Table2[[#This Row],[Rated Power/Unit]]</f>
        <v>91</v>
      </c>
    </row>
    <row r="2170" spans="2:7">
      <c r="B2170" s="328" t="s">
        <v>245</v>
      </c>
      <c r="C2170" s="328" t="s">
        <v>303</v>
      </c>
      <c r="D2170" s="328" t="str">
        <f>CONCATENATE(Table2[[#This Row],[Measure]],Table2[[#This Row],[Variant]])</f>
        <v>TrofferRetroT1x4</v>
      </c>
      <c r="E2170" s="163">
        <v>92</v>
      </c>
      <c r="F2170" s="163" t="str">
        <f>CONCATENATE(Table2[[#This Row],[Measure &amp; Variant]],Table2[[#This Row],[Rated Power/Unit]])</f>
        <v>TrofferRetroT1x492</v>
      </c>
      <c r="G2170" s="163">
        <f>Table2[[#This Row],[Rated Power/Unit]]</f>
        <v>92</v>
      </c>
    </row>
    <row r="2171" spans="2:7">
      <c r="B2171" s="328" t="s">
        <v>245</v>
      </c>
      <c r="C2171" s="328" t="s">
        <v>303</v>
      </c>
      <c r="D2171" s="328" t="str">
        <f>CONCATENATE(Table2[[#This Row],[Measure]],Table2[[#This Row],[Variant]])</f>
        <v>TrofferRetroT1x4</v>
      </c>
      <c r="E2171" s="163">
        <v>93</v>
      </c>
      <c r="F2171" s="163" t="str">
        <f>CONCATENATE(Table2[[#This Row],[Measure &amp; Variant]],Table2[[#This Row],[Rated Power/Unit]])</f>
        <v>TrofferRetroT1x493</v>
      </c>
      <c r="G2171" s="163">
        <f>Table2[[#This Row],[Rated Power/Unit]]</f>
        <v>93</v>
      </c>
    </row>
    <row r="2172" spans="2:7">
      <c r="B2172" s="328" t="s">
        <v>245</v>
      </c>
      <c r="C2172" s="328" t="s">
        <v>303</v>
      </c>
      <c r="D2172" s="328" t="str">
        <f>CONCATENATE(Table2[[#This Row],[Measure]],Table2[[#This Row],[Variant]])</f>
        <v>TrofferRetroT1x4</v>
      </c>
      <c r="E2172" s="163">
        <v>94</v>
      </c>
      <c r="F2172" s="163" t="str">
        <f>CONCATENATE(Table2[[#This Row],[Measure &amp; Variant]],Table2[[#This Row],[Rated Power/Unit]])</f>
        <v>TrofferRetroT1x494</v>
      </c>
      <c r="G2172" s="163">
        <f>Table2[[#This Row],[Rated Power/Unit]]</f>
        <v>94</v>
      </c>
    </row>
    <row r="2173" spans="2:7">
      <c r="B2173" s="328" t="s">
        <v>245</v>
      </c>
      <c r="C2173" s="328" t="s">
        <v>303</v>
      </c>
      <c r="D2173" s="328" t="str">
        <f>CONCATENATE(Table2[[#This Row],[Measure]],Table2[[#This Row],[Variant]])</f>
        <v>TrofferRetroT1x4</v>
      </c>
      <c r="E2173" s="163">
        <v>95</v>
      </c>
      <c r="F2173" s="163" t="str">
        <f>CONCATENATE(Table2[[#This Row],[Measure &amp; Variant]],Table2[[#This Row],[Rated Power/Unit]])</f>
        <v>TrofferRetroT1x495</v>
      </c>
      <c r="G2173" s="163">
        <f>Table2[[#This Row],[Rated Power/Unit]]</f>
        <v>95</v>
      </c>
    </row>
    <row r="2174" spans="2:7">
      <c r="B2174" s="328" t="s">
        <v>245</v>
      </c>
      <c r="C2174" s="328" t="s">
        <v>303</v>
      </c>
      <c r="D2174" s="328" t="str">
        <f>CONCATENATE(Table2[[#This Row],[Measure]],Table2[[#This Row],[Variant]])</f>
        <v>TrofferRetroT1x4</v>
      </c>
      <c r="E2174" s="163">
        <v>96</v>
      </c>
      <c r="F2174" s="163" t="str">
        <f>CONCATENATE(Table2[[#This Row],[Measure &amp; Variant]],Table2[[#This Row],[Rated Power/Unit]])</f>
        <v>TrofferRetroT1x496</v>
      </c>
      <c r="G2174" s="163">
        <f>Table2[[#This Row],[Rated Power/Unit]]</f>
        <v>96</v>
      </c>
    </row>
    <row r="2175" spans="2:7">
      <c r="B2175" s="328" t="s">
        <v>245</v>
      </c>
      <c r="C2175" s="328" t="s">
        <v>303</v>
      </c>
      <c r="D2175" s="328" t="str">
        <f>CONCATENATE(Table2[[#This Row],[Measure]],Table2[[#This Row],[Variant]])</f>
        <v>TrofferRetroT1x4</v>
      </c>
      <c r="E2175" s="163">
        <v>97</v>
      </c>
      <c r="F2175" s="163" t="str">
        <f>CONCATENATE(Table2[[#This Row],[Measure &amp; Variant]],Table2[[#This Row],[Rated Power/Unit]])</f>
        <v>TrofferRetroT1x497</v>
      </c>
      <c r="G2175" s="163">
        <f>Table2[[#This Row],[Rated Power/Unit]]</f>
        <v>97</v>
      </c>
    </row>
    <row r="2176" spans="2:7">
      <c r="B2176" s="328" t="s">
        <v>245</v>
      </c>
      <c r="C2176" s="328" t="s">
        <v>303</v>
      </c>
      <c r="D2176" s="328" t="str">
        <f>CONCATENATE(Table2[[#This Row],[Measure]],Table2[[#This Row],[Variant]])</f>
        <v>TrofferRetroT1x4</v>
      </c>
      <c r="E2176" s="163">
        <v>98</v>
      </c>
      <c r="F2176" s="163" t="str">
        <f>CONCATENATE(Table2[[#This Row],[Measure &amp; Variant]],Table2[[#This Row],[Rated Power/Unit]])</f>
        <v>TrofferRetroT1x498</v>
      </c>
      <c r="G2176" s="163">
        <f>Table2[[#This Row],[Rated Power/Unit]]</f>
        <v>98</v>
      </c>
    </row>
    <row r="2177" spans="2:7">
      <c r="B2177" s="328" t="s">
        <v>245</v>
      </c>
      <c r="C2177" s="328" t="s">
        <v>303</v>
      </c>
      <c r="D2177" s="328" t="str">
        <f>CONCATENATE(Table2[[#This Row],[Measure]],Table2[[#This Row],[Variant]])</f>
        <v>TrofferRetroT1x4</v>
      </c>
      <c r="E2177" s="163">
        <v>99</v>
      </c>
      <c r="F2177" s="163" t="str">
        <f>CONCATENATE(Table2[[#This Row],[Measure &amp; Variant]],Table2[[#This Row],[Rated Power/Unit]])</f>
        <v>TrofferRetroT1x499</v>
      </c>
      <c r="G2177" s="163">
        <f>Table2[[#This Row],[Rated Power/Unit]]</f>
        <v>99</v>
      </c>
    </row>
    <row r="2178" spans="2:7">
      <c r="B2178" s="328" t="s">
        <v>245</v>
      </c>
      <c r="C2178" s="328" t="s">
        <v>303</v>
      </c>
      <c r="D2178" s="328" t="str">
        <f>CONCATENATE(Table2[[#This Row],[Measure]],Table2[[#This Row],[Variant]])</f>
        <v>TrofferRetroT1x4</v>
      </c>
      <c r="E2178" s="163">
        <v>100</v>
      </c>
      <c r="F2178" s="163" t="str">
        <f>CONCATENATE(Table2[[#This Row],[Measure &amp; Variant]],Table2[[#This Row],[Rated Power/Unit]])</f>
        <v>TrofferRetroT1x4100</v>
      </c>
      <c r="G2178" s="163">
        <f>Table2[[#This Row],[Rated Power/Unit]]</f>
        <v>100</v>
      </c>
    </row>
    <row r="2179" spans="2:7">
      <c r="B2179" s="328" t="s">
        <v>245</v>
      </c>
      <c r="C2179" s="328" t="s">
        <v>307</v>
      </c>
      <c r="D2179" s="328" t="str">
        <f>CONCATENATE(Table2[[#This Row],[Measure]],Table2[[#This Row],[Variant]])</f>
        <v>TrofferRetroT1x4controls</v>
      </c>
      <c r="E2179" s="163">
        <v>15</v>
      </c>
      <c r="F2179" s="163" t="str">
        <f>CONCATENATE(Table2[[#This Row],[Measure &amp; Variant]],Table2[[#This Row],[Rated Power/Unit]])</f>
        <v>TrofferRetroT1x4controls15</v>
      </c>
      <c r="G2179" s="163">
        <f>Table2[[#This Row],[Rated Power/Unit]]*0.5</f>
        <v>7.5</v>
      </c>
    </row>
    <row r="2180" spans="2:7">
      <c r="B2180" s="328" t="s">
        <v>245</v>
      </c>
      <c r="C2180" s="328" t="s">
        <v>307</v>
      </c>
      <c r="D2180" s="328" t="str">
        <f>CONCATENATE(Table2[[#This Row],[Measure]],Table2[[#This Row],[Variant]])</f>
        <v>TrofferRetroT1x4controls</v>
      </c>
      <c r="E2180" s="163">
        <v>16</v>
      </c>
      <c r="F2180" s="163" t="str">
        <f>CONCATENATE(Table2[[#This Row],[Measure &amp; Variant]],Table2[[#This Row],[Rated Power/Unit]])</f>
        <v>TrofferRetroT1x4controls16</v>
      </c>
      <c r="G2180" s="163">
        <f>Table2[[#This Row],[Rated Power/Unit]]*0.5</f>
        <v>8</v>
      </c>
    </row>
    <row r="2181" spans="2:7">
      <c r="B2181" s="328" t="s">
        <v>245</v>
      </c>
      <c r="C2181" s="328" t="s">
        <v>307</v>
      </c>
      <c r="D2181" s="328" t="str">
        <f>CONCATENATE(Table2[[#This Row],[Measure]],Table2[[#This Row],[Variant]])</f>
        <v>TrofferRetroT1x4controls</v>
      </c>
      <c r="E2181" s="163">
        <v>17</v>
      </c>
      <c r="F2181" s="163" t="str">
        <f>CONCATENATE(Table2[[#This Row],[Measure &amp; Variant]],Table2[[#This Row],[Rated Power/Unit]])</f>
        <v>TrofferRetroT1x4controls17</v>
      </c>
      <c r="G2181" s="163">
        <f>Table2[[#This Row],[Rated Power/Unit]]*0.5</f>
        <v>8.5</v>
      </c>
    </row>
    <row r="2182" spans="2:7">
      <c r="B2182" s="328" t="s">
        <v>245</v>
      </c>
      <c r="C2182" s="328" t="s">
        <v>307</v>
      </c>
      <c r="D2182" s="328" t="str">
        <f>CONCATENATE(Table2[[#This Row],[Measure]],Table2[[#This Row],[Variant]])</f>
        <v>TrofferRetroT1x4controls</v>
      </c>
      <c r="E2182" s="163">
        <v>18</v>
      </c>
      <c r="F2182" s="163" t="str">
        <f>CONCATENATE(Table2[[#This Row],[Measure &amp; Variant]],Table2[[#This Row],[Rated Power/Unit]])</f>
        <v>TrofferRetroT1x4controls18</v>
      </c>
      <c r="G2182" s="163">
        <f>Table2[[#This Row],[Rated Power/Unit]]*0.5</f>
        <v>9</v>
      </c>
    </row>
    <row r="2183" spans="2:7">
      <c r="B2183" s="328" t="s">
        <v>245</v>
      </c>
      <c r="C2183" s="328" t="s">
        <v>307</v>
      </c>
      <c r="D2183" s="328" t="str">
        <f>CONCATENATE(Table2[[#This Row],[Measure]],Table2[[#This Row],[Variant]])</f>
        <v>TrofferRetroT1x4controls</v>
      </c>
      <c r="E2183" s="163">
        <v>19</v>
      </c>
      <c r="F2183" s="163" t="str">
        <f>CONCATENATE(Table2[[#This Row],[Measure &amp; Variant]],Table2[[#This Row],[Rated Power/Unit]])</f>
        <v>TrofferRetroT1x4controls19</v>
      </c>
      <c r="G2183" s="163">
        <f>Table2[[#This Row],[Rated Power/Unit]]*0.5</f>
        <v>9.5</v>
      </c>
    </row>
    <row r="2184" spans="2:7">
      <c r="B2184" s="328" t="s">
        <v>245</v>
      </c>
      <c r="C2184" s="328" t="s">
        <v>307</v>
      </c>
      <c r="D2184" s="328" t="str">
        <f>CONCATENATE(Table2[[#This Row],[Measure]],Table2[[#This Row],[Variant]])</f>
        <v>TrofferRetroT1x4controls</v>
      </c>
      <c r="E2184" s="163">
        <v>20</v>
      </c>
      <c r="F2184" s="163" t="str">
        <f>CONCATENATE(Table2[[#This Row],[Measure &amp; Variant]],Table2[[#This Row],[Rated Power/Unit]])</f>
        <v>TrofferRetroT1x4controls20</v>
      </c>
      <c r="G2184" s="163">
        <f>Table2[[#This Row],[Rated Power/Unit]]*0.5</f>
        <v>10</v>
      </c>
    </row>
    <row r="2185" spans="2:7">
      <c r="B2185" s="328" t="s">
        <v>245</v>
      </c>
      <c r="C2185" s="328" t="s">
        <v>307</v>
      </c>
      <c r="D2185" s="328" t="str">
        <f>CONCATENATE(Table2[[#This Row],[Measure]],Table2[[#This Row],[Variant]])</f>
        <v>TrofferRetroT1x4controls</v>
      </c>
      <c r="E2185" s="163">
        <v>21</v>
      </c>
      <c r="F2185" s="163" t="str">
        <f>CONCATENATE(Table2[[#This Row],[Measure &amp; Variant]],Table2[[#This Row],[Rated Power/Unit]])</f>
        <v>TrofferRetroT1x4controls21</v>
      </c>
      <c r="G2185" s="163">
        <f>Table2[[#This Row],[Rated Power/Unit]]*0.5</f>
        <v>10.5</v>
      </c>
    </row>
    <row r="2186" spans="2:7">
      <c r="B2186" s="328" t="s">
        <v>245</v>
      </c>
      <c r="C2186" s="328" t="s">
        <v>307</v>
      </c>
      <c r="D2186" s="328" t="str">
        <f>CONCATENATE(Table2[[#This Row],[Measure]],Table2[[#This Row],[Variant]])</f>
        <v>TrofferRetroT1x4controls</v>
      </c>
      <c r="E2186" s="163">
        <v>22</v>
      </c>
      <c r="F2186" s="163" t="str">
        <f>CONCATENATE(Table2[[#This Row],[Measure &amp; Variant]],Table2[[#This Row],[Rated Power/Unit]])</f>
        <v>TrofferRetroT1x4controls22</v>
      </c>
      <c r="G2186" s="163">
        <f>Table2[[#This Row],[Rated Power/Unit]]*0.5</f>
        <v>11</v>
      </c>
    </row>
    <row r="2187" spans="2:7">
      <c r="B2187" s="328" t="s">
        <v>245</v>
      </c>
      <c r="C2187" s="328" t="s">
        <v>307</v>
      </c>
      <c r="D2187" s="328" t="str">
        <f>CONCATENATE(Table2[[#This Row],[Measure]],Table2[[#This Row],[Variant]])</f>
        <v>TrofferRetroT1x4controls</v>
      </c>
      <c r="E2187" s="163">
        <v>23</v>
      </c>
      <c r="F2187" s="163" t="str">
        <f>CONCATENATE(Table2[[#This Row],[Measure &amp; Variant]],Table2[[#This Row],[Rated Power/Unit]])</f>
        <v>TrofferRetroT1x4controls23</v>
      </c>
      <c r="G2187" s="163">
        <f>Table2[[#This Row],[Rated Power/Unit]]*0.5</f>
        <v>11.5</v>
      </c>
    </row>
    <row r="2188" spans="2:7">
      <c r="B2188" s="328" t="s">
        <v>245</v>
      </c>
      <c r="C2188" s="328" t="s">
        <v>307</v>
      </c>
      <c r="D2188" s="328" t="str">
        <f>CONCATENATE(Table2[[#This Row],[Measure]],Table2[[#This Row],[Variant]])</f>
        <v>TrofferRetroT1x4controls</v>
      </c>
      <c r="E2188" s="163">
        <v>24</v>
      </c>
      <c r="F2188" s="163" t="str">
        <f>CONCATENATE(Table2[[#This Row],[Measure &amp; Variant]],Table2[[#This Row],[Rated Power/Unit]])</f>
        <v>TrofferRetroT1x4controls24</v>
      </c>
      <c r="G2188" s="163">
        <f>Table2[[#This Row],[Rated Power/Unit]]*0.5</f>
        <v>12</v>
      </c>
    </row>
    <row r="2189" spans="2:7">
      <c r="B2189" s="328" t="s">
        <v>245</v>
      </c>
      <c r="C2189" s="328" t="s">
        <v>307</v>
      </c>
      <c r="D2189" s="328" t="str">
        <f>CONCATENATE(Table2[[#This Row],[Measure]],Table2[[#This Row],[Variant]])</f>
        <v>TrofferRetroT1x4controls</v>
      </c>
      <c r="E2189" s="163">
        <v>25</v>
      </c>
      <c r="F2189" s="163" t="str">
        <f>CONCATENATE(Table2[[#This Row],[Measure &amp; Variant]],Table2[[#This Row],[Rated Power/Unit]])</f>
        <v>TrofferRetroT1x4controls25</v>
      </c>
      <c r="G2189" s="163">
        <f>Table2[[#This Row],[Rated Power/Unit]]*0.5</f>
        <v>12.5</v>
      </c>
    </row>
    <row r="2190" spans="2:7">
      <c r="B2190" s="328" t="s">
        <v>245</v>
      </c>
      <c r="C2190" s="328" t="s">
        <v>307</v>
      </c>
      <c r="D2190" s="328" t="str">
        <f>CONCATENATE(Table2[[#This Row],[Measure]],Table2[[#This Row],[Variant]])</f>
        <v>TrofferRetroT1x4controls</v>
      </c>
      <c r="E2190" s="163">
        <v>26</v>
      </c>
      <c r="F2190" s="163" t="str">
        <f>CONCATENATE(Table2[[#This Row],[Measure &amp; Variant]],Table2[[#This Row],[Rated Power/Unit]])</f>
        <v>TrofferRetroT1x4controls26</v>
      </c>
      <c r="G2190" s="163">
        <f>Table2[[#This Row],[Rated Power/Unit]]*0.5</f>
        <v>13</v>
      </c>
    </row>
    <row r="2191" spans="2:7">
      <c r="B2191" s="328" t="s">
        <v>245</v>
      </c>
      <c r="C2191" s="328" t="s">
        <v>307</v>
      </c>
      <c r="D2191" s="328" t="str">
        <f>CONCATENATE(Table2[[#This Row],[Measure]],Table2[[#This Row],[Variant]])</f>
        <v>TrofferRetroT1x4controls</v>
      </c>
      <c r="E2191" s="163">
        <v>27</v>
      </c>
      <c r="F2191" s="163" t="str">
        <f>CONCATENATE(Table2[[#This Row],[Measure &amp; Variant]],Table2[[#This Row],[Rated Power/Unit]])</f>
        <v>TrofferRetroT1x4controls27</v>
      </c>
      <c r="G2191" s="163">
        <f>Table2[[#This Row],[Rated Power/Unit]]*0.5</f>
        <v>13.5</v>
      </c>
    </row>
    <row r="2192" spans="2:7">
      <c r="B2192" s="328" t="s">
        <v>245</v>
      </c>
      <c r="C2192" s="328" t="s">
        <v>307</v>
      </c>
      <c r="D2192" s="328" t="str">
        <f>CONCATENATE(Table2[[#This Row],[Measure]],Table2[[#This Row],[Variant]])</f>
        <v>TrofferRetroT1x4controls</v>
      </c>
      <c r="E2192" s="163">
        <v>28</v>
      </c>
      <c r="F2192" s="163" t="str">
        <f>CONCATENATE(Table2[[#This Row],[Measure &amp; Variant]],Table2[[#This Row],[Rated Power/Unit]])</f>
        <v>TrofferRetroT1x4controls28</v>
      </c>
      <c r="G2192" s="163">
        <f>Table2[[#This Row],[Rated Power/Unit]]*0.5</f>
        <v>14</v>
      </c>
    </row>
    <row r="2193" spans="2:7">
      <c r="B2193" s="328" t="s">
        <v>245</v>
      </c>
      <c r="C2193" s="328" t="s">
        <v>307</v>
      </c>
      <c r="D2193" s="328" t="str">
        <f>CONCATENATE(Table2[[#This Row],[Measure]],Table2[[#This Row],[Variant]])</f>
        <v>TrofferRetroT1x4controls</v>
      </c>
      <c r="E2193" s="163">
        <v>29</v>
      </c>
      <c r="F2193" s="163" t="str">
        <f>CONCATENATE(Table2[[#This Row],[Measure &amp; Variant]],Table2[[#This Row],[Rated Power/Unit]])</f>
        <v>TrofferRetroT1x4controls29</v>
      </c>
      <c r="G2193" s="163">
        <f>Table2[[#This Row],[Rated Power/Unit]]*0.5</f>
        <v>14.5</v>
      </c>
    </row>
    <row r="2194" spans="2:7">
      <c r="B2194" s="328" t="s">
        <v>245</v>
      </c>
      <c r="C2194" s="328" t="s">
        <v>307</v>
      </c>
      <c r="D2194" s="328" t="str">
        <f>CONCATENATE(Table2[[#This Row],[Measure]],Table2[[#This Row],[Variant]])</f>
        <v>TrofferRetroT1x4controls</v>
      </c>
      <c r="E2194" s="163">
        <v>30</v>
      </c>
      <c r="F2194" s="163" t="str">
        <f>CONCATENATE(Table2[[#This Row],[Measure &amp; Variant]],Table2[[#This Row],[Rated Power/Unit]])</f>
        <v>TrofferRetroT1x4controls30</v>
      </c>
      <c r="G2194" s="163">
        <f>Table2[[#This Row],[Rated Power/Unit]]*0.5</f>
        <v>15</v>
      </c>
    </row>
    <row r="2195" spans="2:7">
      <c r="B2195" s="328" t="s">
        <v>245</v>
      </c>
      <c r="C2195" s="328" t="s">
        <v>307</v>
      </c>
      <c r="D2195" s="328" t="str">
        <f>CONCATENATE(Table2[[#This Row],[Measure]],Table2[[#This Row],[Variant]])</f>
        <v>TrofferRetroT1x4controls</v>
      </c>
      <c r="E2195" s="163">
        <v>31</v>
      </c>
      <c r="F2195" s="163" t="str">
        <f>CONCATENATE(Table2[[#This Row],[Measure &amp; Variant]],Table2[[#This Row],[Rated Power/Unit]])</f>
        <v>TrofferRetroT1x4controls31</v>
      </c>
      <c r="G2195" s="163">
        <f>Table2[[#This Row],[Rated Power/Unit]]*0.5</f>
        <v>15.5</v>
      </c>
    </row>
    <row r="2196" spans="2:7">
      <c r="B2196" s="328" t="s">
        <v>245</v>
      </c>
      <c r="C2196" s="328" t="s">
        <v>307</v>
      </c>
      <c r="D2196" s="328" t="str">
        <f>CONCATENATE(Table2[[#This Row],[Measure]],Table2[[#This Row],[Variant]])</f>
        <v>TrofferRetroT1x4controls</v>
      </c>
      <c r="E2196" s="163">
        <v>32</v>
      </c>
      <c r="F2196" s="163" t="str">
        <f>CONCATENATE(Table2[[#This Row],[Measure &amp; Variant]],Table2[[#This Row],[Rated Power/Unit]])</f>
        <v>TrofferRetroT1x4controls32</v>
      </c>
      <c r="G2196" s="163">
        <f>Table2[[#This Row],[Rated Power/Unit]]*0.5</f>
        <v>16</v>
      </c>
    </row>
    <row r="2197" spans="2:7">
      <c r="B2197" s="328" t="s">
        <v>245</v>
      </c>
      <c r="C2197" s="328" t="s">
        <v>307</v>
      </c>
      <c r="D2197" s="328" t="str">
        <f>CONCATENATE(Table2[[#This Row],[Measure]],Table2[[#This Row],[Variant]])</f>
        <v>TrofferRetroT1x4controls</v>
      </c>
      <c r="E2197" s="163">
        <v>33</v>
      </c>
      <c r="F2197" s="163" t="str">
        <f>CONCATENATE(Table2[[#This Row],[Measure &amp; Variant]],Table2[[#This Row],[Rated Power/Unit]])</f>
        <v>TrofferRetroT1x4controls33</v>
      </c>
      <c r="G2197" s="163">
        <f>Table2[[#This Row],[Rated Power/Unit]]*0.5</f>
        <v>16.5</v>
      </c>
    </row>
    <row r="2198" spans="2:7">
      <c r="B2198" s="328" t="s">
        <v>245</v>
      </c>
      <c r="C2198" s="328" t="s">
        <v>307</v>
      </c>
      <c r="D2198" s="328" t="str">
        <f>CONCATENATE(Table2[[#This Row],[Measure]],Table2[[#This Row],[Variant]])</f>
        <v>TrofferRetroT1x4controls</v>
      </c>
      <c r="E2198" s="163">
        <v>34</v>
      </c>
      <c r="F2198" s="163" t="str">
        <f>CONCATENATE(Table2[[#This Row],[Measure &amp; Variant]],Table2[[#This Row],[Rated Power/Unit]])</f>
        <v>TrofferRetroT1x4controls34</v>
      </c>
      <c r="G2198" s="163">
        <f>Table2[[#This Row],[Rated Power/Unit]]*0.5</f>
        <v>17</v>
      </c>
    </row>
    <row r="2199" spans="2:7">
      <c r="B2199" s="328" t="s">
        <v>245</v>
      </c>
      <c r="C2199" s="328" t="s">
        <v>307</v>
      </c>
      <c r="D2199" s="328" t="str">
        <f>CONCATENATE(Table2[[#This Row],[Measure]],Table2[[#This Row],[Variant]])</f>
        <v>TrofferRetroT1x4controls</v>
      </c>
      <c r="E2199" s="163">
        <v>35</v>
      </c>
      <c r="F2199" s="163" t="str">
        <f>CONCATENATE(Table2[[#This Row],[Measure &amp; Variant]],Table2[[#This Row],[Rated Power/Unit]])</f>
        <v>TrofferRetroT1x4controls35</v>
      </c>
      <c r="G2199" s="163">
        <f>Table2[[#This Row],[Rated Power/Unit]]*0.5</f>
        <v>17.5</v>
      </c>
    </row>
    <row r="2200" spans="2:7">
      <c r="B2200" s="328" t="s">
        <v>245</v>
      </c>
      <c r="C2200" s="328" t="s">
        <v>307</v>
      </c>
      <c r="D2200" s="328" t="str">
        <f>CONCATENATE(Table2[[#This Row],[Measure]],Table2[[#This Row],[Variant]])</f>
        <v>TrofferRetroT1x4controls</v>
      </c>
      <c r="E2200" s="163">
        <v>36</v>
      </c>
      <c r="F2200" s="163" t="str">
        <f>CONCATENATE(Table2[[#This Row],[Measure &amp; Variant]],Table2[[#This Row],[Rated Power/Unit]])</f>
        <v>TrofferRetroT1x4controls36</v>
      </c>
      <c r="G2200" s="163">
        <f>Table2[[#This Row],[Rated Power/Unit]]*0.5</f>
        <v>18</v>
      </c>
    </row>
    <row r="2201" spans="2:7">
      <c r="B2201" s="328" t="s">
        <v>245</v>
      </c>
      <c r="C2201" s="328" t="s">
        <v>307</v>
      </c>
      <c r="D2201" s="328" t="str">
        <f>CONCATENATE(Table2[[#This Row],[Measure]],Table2[[#This Row],[Variant]])</f>
        <v>TrofferRetroT1x4controls</v>
      </c>
      <c r="E2201" s="163">
        <v>37</v>
      </c>
      <c r="F2201" s="163" t="str">
        <f>CONCATENATE(Table2[[#This Row],[Measure &amp; Variant]],Table2[[#This Row],[Rated Power/Unit]])</f>
        <v>TrofferRetroT1x4controls37</v>
      </c>
      <c r="G2201" s="163">
        <f>Table2[[#This Row],[Rated Power/Unit]]*0.5</f>
        <v>18.5</v>
      </c>
    </row>
    <row r="2202" spans="2:7">
      <c r="B2202" s="328" t="s">
        <v>245</v>
      </c>
      <c r="C2202" s="328" t="s">
        <v>307</v>
      </c>
      <c r="D2202" s="328" t="str">
        <f>CONCATENATE(Table2[[#This Row],[Measure]],Table2[[#This Row],[Variant]])</f>
        <v>TrofferRetroT1x4controls</v>
      </c>
      <c r="E2202" s="163">
        <v>38</v>
      </c>
      <c r="F2202" s="163" t="str">
        <f>CONCATENATE(Table2[[#This Row],[Measure &amp; Variant]],Table2[[#This Row],[Rated Power/Unit]])</f>
        <v>TrofferRetroT1x4controls38</v>
      </c>
      <c r="G2202" s="163">
        <f>Table2[[#This Row],[Rated Power/Unit]]*0.5</f>
        <v>19</v>
      </c>
    </row>
    <row r="2203" spans="2:7">
      <c r="B2203" s="328" t="s">
        <v>245</v>
      </c>
      <c r="C2203" s="328" t="s">
        <v>307</v>
      </c>
      <c r="D2203" s="328" t="str">
        <f>CONCATENATE(Table2[[#This Row],[Measure]],Table2[[#This Row],[Variant]])</f>
        <v>TrofferRetroT1x4controls</v>
      </c>
      <c r="E2203" s="163">
        <v>39</v>
      </c>
      <c r="F2203" s="163" t="str">
        <f>CONCATENATE(Table2[[#This Row],[Measure &amp; Variant]],Table2[[#This Row],[Rated Power/Unit]])</f>
        <v>TrofferRetroT1x4controls39</v>
      </c>
      <c r="G2203" s="163">
        <f>Table2[[#This Row],[Rated Power/Unit]]*0.5</f>
        <v>19.5</v>
      </c>
    </row>
    <row r="2204" spans="2:7">
      <c r="B2204" s="328" t="s">
        <v>245</v>
      </c>
      <c r="C2204" s="328" t="s">
        <v>307</v>
      </c>
      <c r="D2204" s="328" t="str">
        <f>CONCATENATE(Table2[[#This Row],[Measure]],Table2[[#This Row],[Variant]])</f>
        <v>TrofferRetroT1x4controls</v>
      </c>
      <c r="E2204" s="163">
        <v>40</v>
      </c>
      <c r="F2204" s="163" t="str">
        <f>CONCATENATE(Table2[[#This Row],[Measure &amp; Variant]],Table2[[#This Row],[Rated Power/Unit]])</f>
        <v>TrofferRetroT1x4controls40</v>
      </c>
      <c r="G2204" s="163">
        <f>Table2[[#This Row],[Rated Power/Unit]]*0.5</f>
        <v>20</v>
      </c>
    </row>
    <row r="2205" spans="2:7">
      <c r="B2205" s="328" t="s">
        <v>245</v>
      </c>
      <c r="C2205" s="328" t="s">
        <v>307</v>
      </c>
      <c r="D2205" s="328" t="str">
        <f>CONCATENATE(Table2[[#This Row],[Measure]],Table2[[#This Row],[Variant]])</f>
        <v>TrofferRetroT1x4controls</v>
      </c>
      <c r="E2205" s="163">
        <v>41</v>
      </c>
      <c r="F2205" s="163" t="str">
        <f>CONCATENATE(Table2[[#This Row],[Measure &amp; Variant]],Table2[[#This Row],[Rated Power/Unit]])</f>
        <v>TrofferRetroT1x4controls41</v>
      </c>
      <c r="G2205" s="163">
        <f>Table2[[#This Row],[Rated Power/Unit]]*0.5</f>
        <v>20.5</v>
      </c>
    </row>
    <row r="2206" spans="2:7">
      <c r="B2206" s="328" t="s">
        <v>245</v>
      </c>
      <c r="C2206" s="328" t="s">
        <v>307</v>
      </c>
      <c r="D2206" s="328" t="str">
        <f>CONCATENATE(Table2[[#This Row],[Measure]],Table2[[#This Row],[Variant]])</f>
        <v>TrofferRetroT1x4controls</v>
      </c>
      <c r="E2206" s="163">
        <v>42</v>
      </c>
      <c r="F2206" s="163" t="str">
        <f>CONCATENATE(Table2[[#This Row],[Measure &amp; Variant]],Table2[[#This Row],[Rated Power/Unit]])</f>
        <v>TrofferRetroT1x4controls42</v>
      </c>
      <c r="G2206" s="163">
        <f>Table2[[#This Row],[Rated Power/Unit]]*0.5</f>
        <v>21</v>
      </c>
    </row>
    <row r="2207" spans="2:7">
      <c r="B2207" s="328" t="s">
        <v>245</v>
      </c>
      <c r="C2207" s="328" t="s">
        <v>307</v>
      </c>
      <c r="D2207" s="328" t="str">
        <f>CONCATENATE(Table2[[#This Row],[Measure]],Table2[[#This Row],[Variant]])</f>
        <v>TrofferRetroT1x4controls</v>
      </c>
      <c r="E2207" s="163">
        <v>43</v>
      </c>
      <c r="F2207" s="163" t="str">
        <f>CONCATENATE(Table2[[#This Row],[Measure &amp; Variant]],Table2[[#This Row],[Rated Power/Unit]])</f>
        <v>TrofferRetroT1x4controls43</v>
      </c>
      <c r="G2207" s="163">
        <f>Table2[[#This Row],[Rated Power/Unit]]*0.5</f>
        <v>21.5</v>
      </c>
    </row>
    <row r="2208" spans="2:7">
      <c r="B2208" s="328" t="s">
        <v>245</v>
      </c>
      <c r="C2208" s="328" t="s">
        <v>307</v>
      </c>
      <c r="D2208" s="328" t="str">
        <f>CONCATENATE(Table2[[#This Row],[Measure]],Table2[[#This Row],[Variant]])</f>
        <v>TrofferRetroT1x4controls</v>
      </c>
      <c r="E2208" s="163">
        <v>44</v>
      </c>
      <c r="F2208" s="163" t="str">
        <f>CONCATENATE(Table2[[#This Row],[Measure &amp; Variant]],Table2[[#This Row],[Rated Power/Unit]])</f>
        <v>TrofferRetroT1x4controls44</v>
      </c>
      <c r="G2208" s="163">
        <f>Table2[[#This Row],[Rated Power/Unit]]*0.5</f>
        <v>22</v>
      </c>
    </row>
    <row r="2209" spans="2:7">
      <c r="B2209" s="328" t="s">
        <v>245</v>
      </c>
      <c r="C2209" s="328" t="s">
        <v>307</v>
      </c>
      <c r="D2209" s="328" t="str">
        <f>CONCATENATE(Table2[[#This Row],[Measure]],Table2[[#This Row],[Variant]])</f>
        <v>TrofferRetroT1x4controls</v>
      </c>
      <c r="E2209" s="163">
        <v>45</v>
      </c>
      <c r="F2209" s="163" t="str">
        <f>CONCATENATE(Table2[[#This Row],[Measure &amp; Variant]],Table2[[#This Row],[Rated Power/Unit]])</f>
        <v>TrofferRetroT1x4controls45</v>
      </c>
      <c r="G2209" s="163">
        <f>Table2[[#This Row],[Rated Power/Unit]]*0.5</f>
        <v>22.5</v>
      </c>
    </row>
    <row r="2210" spans="2:7">
      <c r="B2210" s="328" t="s">
        <v>245</v>
      </c>
      <c r="C2210" s="328" t="s">
        <v>307</v>
      </c>
      <c r="D2210" s="328" t="str">
        <f>CONCATENATE(Table2[[#This Row],[Measure]],Table2[[#This Row],[Variant]])</f>
        <v>TrofferRetroT1x4controls</v>
      </c>
      <c r="E2210" s="163">
        <v>46</v>
      </c>
      <c r="F2210" s="163" t="str">
        <f>CONCATENATE(Table2[[#This Row],[Measure &amp; Variant]],Table2[[#This Row],[Rated Power/Unit]])</f>
        <v>TrofferRetroT1x4controls46</v>
      </c>
      <c r="G2210" s="163">
        <f>Table2[[#This Row],[Rated Power/Unit]]*0.5</f>
        <v>23</v>
      </c>
    </row>
    <row r="2211" spans="2:7">
      <c r="B2211" s="328" t="s">
        <v>245</v>
      </c>
      <c r="C2211" s="328" t="s">
        <v>307</v>
      </c>
      <c r="D2211" s="328" t="str">
        <f>CONCATENATE(Table2[[#This Row],[Measure]],Table2[[#This Row],[Variant]])</f>
        <v>TrofferRetroT1x4controls</v>
      </c>
      <c r="E2211" s="163">
        <v>47</v>
      </c>
      <c r="F2211" s="163" t="str">
        <f>CONCATENATE(Table2[[#This Row],[Measure &amp; Variant]],Table2[[#This Row],[Rated Power/Unit]])</f>
        <v>TrofferRetroT1x4controls47</v>
      </c>
      <c r="G2211" s="163">
        <f>Table2[[#This Row],[Rated Power/Unit]]*0.5</f>
        <v>23.5</v>
      </c>
    </row>
    <row r="2212" spans="2:7">
      <c r="B2212" s="328" t="s">
        <v>245</v>
      </c>
      <c r="C2212" s="328" t="s">
        <v>307</v>
      </c>
      <c r="D2212" s="328" t="str">
        <f>CONCATENATE(Table2[[#This Row],[Measure]],Table2[[#This Row],[Variant]])</f>
        <v>TrofferRetroT1x4controls</v>
      </c>
      <c r="E2212" s="163">
        <v>48</v>
      </c>
      <c r="F2212" s="163" t="str">
        <f>CONCATENATE(Table2[[#This Row],[Measure &amp; Variant]],Table2[[#This Row],[Rated Power/Unit]])</f>
        <v>TrofferRetroT1x4controls48</v>
      </c>
      <c r="G2212" s="163">
        <f>Table2[[#This Row],[Rated Power/Unit]]*0.5</f>
        <v>24</v>
      </c>
    </row>
    <row r="2213" spans="2:7">
      <c r="B2213" s="328" t="s">
        <v>245</v>
      </c>
      <c r="C2213" s="328" t="s">
        <v>307</v>
      </c>
      <c r="D2213" s="328" t="str">
        <f>CONCATENATE(Table2[[#This Row],[Measure]],Table2[[#This Row],[Variant]])</f>
        <v>TrofferRetroT1x4controls</v>
      </c>
      <c r="E2213" s="163">
        <v>49</v>
      </c>
      <c r="F2213" s="163" t="str">
        <f>CONCATENATE(Table2[[#This Row],[Measure &amp; Variant]],Table2[[#This Row],[Rated Power/Unit]])</f>
        <v>TrofferRetroT1x4controls49</v>
      </c>
      <c r="G2213" s="163">
        <f>Table2[[#This Row],[Rated Power/Unit]]*0.5</f>
        <v>24.5</v>
      </c>
    </row>
    <row r="2214" spans="2:7">
      <c r="B2214" s="328" t="s">
        <v>245</v>
      </c>
      <c r="C2214" s="328" t="s">
        <v>307</v>
      </c>
      <c r="D2214" s="328" t="str">
        <f>CONCATENATE(Table2[[#This Row],[Measure]],Table2[[#This Row],[Variant]])</f>
        <v>TrofferRetroT1x4controls</v>
      </c>
      <c r="E2214" s="163">
        <v>50</v>
      </c>
      <c r="F2214" s="163" t="str">
        <f>CONCATENATE(Table2[[#This Row],[Measure &amp; Variant]],Table2[[#This Row],[Rated Power/Unit]])</f>
        <v>TrofferRetroT1x4controls50</v>
      </c>
      <c r="G2214" s="163">
        <f>Table2[[#This Row],[Rated Power/Unit]]*0.5</f>
        <v>25</v>
      </c>
    </row>
    <row r="2215" spans="2:7">
      <c r="B2215" s="328" t="s">
        <v>245</v>
      </c>
      <c r="C2215" s="328" t="s">
        <v>307</v>
      </c>
      <c r="D2215" s="328" t="str">
        <f>CONCATENATE(Table2[[#This Row],[Measure]],Table2[[#This Row],[Variant]])</f>
        <v>TrofferRetroT1x4controls</v>
      </c>
      <c r="E2215" s="163">
        <v>51</v>
      </c>
      <c r="F2215" s="163" t="str">
        <f>CONCATENATE(Table2[[#This Row],[Measure &amp; Variant]],Table2[[#This Row],[Rated Power/Unit]])</f>
        <v>TrofferRetroT1x4controls51</v>
      </c>
      <c r="G2215" s="163">
        <f>Table2[[#This Row],[Rated Power/Unit]]*0.5</f>
        <v>25.5</v>
      </c>
    </row>
    <row r="2216" spans="2:7">
      <c r="B2216" s="328" t="s">
        <v>245</v>
      </c>
      <c r="C2216" s="328" t="s">
        <v>307</v>
      </c>
      <c r="D2216" s="328" t="str">
        <f>CONCATENATE(Table2[[#This Row],[Measure]],Table2[[#This Row],[Variant]])</f>
        <v>TrofferRetroT1x4controls</v>
      </c>
      <c r="E2216" s="163">
        <v>52</v>
      </c>
      <c r="F2216" s="163" t="str">
        <f>CONCATENATE(Table2[[#This Row],[Measure &amp; Variant]],Table2[[#This Row],[Rated Power/Unit]])</f>
        <v>TrofferRetroT1x4controls52</v>
      </c>
      <c r="G2216" s="163">
        <f>Table2[[#This Row],[Rated Power/Unit]]*0.5</f>
        <v>26</v>
      </c>
    </row>
    <row r="2217" spans="2:7">
      <c r="B2217" s="328" t="s">
        <v>245</v>
      </c>
      <c r="C2217" s="328" t="s">
        <v>307</v>
      </c>
      <c r="D2217" s="328" t="str">
        <f>CONCATENATE(Table2[[#This Row],[Measure]],Table2[[#This Row],[Variant]])</f>
        <v>TrofferRetroT1x4controls</v>
      </c>
      <c r="E2217" s="163">
        <v>53</v>
      </c>
      <c r="F2217" s="163" t="str">
        <f>CONCATENATE(Table2[[#This Row],[Measure &amp; Variant]],Table2[[#This Row],[Rated Power/Unit]])</f>
        <v>TrofferRetroT1x4controls53</v>
      </c>
      <c r="G2217" s="163">
        <f>Table2[[#This Row],[Rated Power/Unit]]*0.5</f>
        <v>26.5</v>
      </c>
    </row>
    <row r="2218" spans="2:7">
      <c r="B2218" s="328" t="s">
        <v>245</v>
      </c>
      <c r="C2218" s="328" t="s">
        <v>307</v>
      </c>
      <c r="D2218" s="328" t="str">
        <f>CONCATENATE(Table2[[#This Row],[Measure]],Table2[[#This Row],[Variant]])</f>
        <v>TrofferRetroT1x4controls</v>
      </c>
      <c r="E2218" s="163">
        <v>54</v>
      </c>
      <c r="F2218" s="163" t="str">
        <f>CONCATENATE(Table2[[#This Row],[Measure &amp; Variant]],Table2[[#This Row],[Rated Power/Unit]])</f>
        <v>TrofferRetroT1x4controls54</v>
      </c>
      <c r="G2218" s="163">
        <f>Table2[[#This Row],[Rated Power/Unit]]*0.5</f>
        <v>27</v>
      </c>
    </row>
    <row r="2219" spans="2:7">
      <c r="B2219" s="328" t="s">
        <v>245</v>
      </c>
      <c r="C2219" s="328" t="s">
        <v>307</v>
      </c>
      <c r="D2219" s="328" t="str">
        <f>CONCATENATE(Table2[[#This Row],[Measure]],Table2[[#This Row],[Variant]])</f>
        <v>TrofferRetroT1x4controls</v>
      </c>
      <c r="E2219" s="163">
        <v>55</v>
      </c>
      <c r="F2219" s="163" t="str">
        <f>CONCATENATE(Table2[[#This Row],[Measure &amp; Variant]],Table2[[#This Row],[Rated Power/Unit]])</f>
        <v>TrofferRetroT1x4controls55</v>
      </c>
      <c r="G2219" s="163">
        <f>Table2[[#This Row],[Rated Power/Unit]]*0.5</f>
        <v>27.5</v>
      </c>
    </row>
    <row r="2220" spans="2:7">
      <c r="B2220" s="328" t="s">
        <v>245</v>
      </c>
      <c r="C2220" s="328" t="s">
        <v>307</v>
      </c>
      <c r="D2220" s="328" t="str">
        <f>CONCATENATE(Table2[[#This Row],[Measure]],Table2[[#This Row],[Variant]])</f>
        <v>TrofferRetroT1x4controls</v>
      </c>
      <c r="E2220" s="163">
        <v>56</v>
      </c>
      <c r="F2220" s="163" t="str">
        <f>CONCATENATE(Table2[[#This Row],[Measure &amp; Variant]],Table2[[#This Row],[Rated Power/Unit]])</f>
        <v>TrofferRetroT1x4controls56</v>
      </c>
      <c r="G2220" s="163">
        <f>Table2[[#This Row],[Rated Power/Unit]]*0.5</f>
        <v>28</v>
      </c>
    </row>
    <row r="2221" spans="2:7">
      <c r="B2221" s="328" t="s">
        <v>245</v>
      </c>
      <c r="C2221" s="328" t="s">
        <v>307</v>
      </c>
      <c r="D2221" s="328" t="str">
        <f>CONCATENATE(Table2[[#This Row],[Measure]],Table2[[#This Row],[Variant]])</f>
        <v>TrofferRetroT1x4controls</v>
      </c>
      <c r="E2221" s="163">
        <v>57</v>
      </c>
      <c r="F2221" s="163" t="str">
        <f>CONCATENATE(Table2[[#This Row],[Measure &amp; Variant]],Table2[[#This Row],[Rated Power/Unit]])</f>
        <v>TrofferRetroT1x4controls57</v>
      </c>
      <c r="G2221" s="163">
        <f>Table2[[#This Row],[Rated Power/Unit]]*0.5</f>
        <v>28.5</v>
      </c>
    </row>
    <row r="2222" spans="2:7">
      <c r="B2222" s="328" t="s">
        <v>245</v>
      </c>
      <c r="C2222" s="328" t="s">
        <v>307</v>
      </c>
      <c r="D2222" s="328" t="str">
        <f>CONCATENATE(Table2[[#This Row],[Measure]],Table2[[#This Row],[Variant]])</f>
        <v>TrofferRetroT1x4controls</v>
      </c>
      <c r="E2222" s="163">
        <v>58</v>
      </c>
      <c r="F2222" s="163" t="str">
        <f>CONCATENATE(Table2[[#This Row],[Measure &amp; Variant]],Table2[[#This Row],[Rated Power/Unit]])</f>
        <v>TrofferRetroT1x4controls58</v>
      </c>
      <c r="G2222" s="163">
        <f>Table2[[#This Row],[Rated Power/Unit]]*0.5</f>
        <v>29</v>
      </c>
    </row>
    <row r="2223" spans="2:7">
      <c r="B2223" s="328" t="s">
        <v>245</v>
      </c>
      <c r="C2223" s="328" t="s">
        <v>307</v>
      </c>
      <c r="D2223" s="328" t="str">
        <f>CONCATENATE(Table2[[#This Row],[Measure]],Table2[[#This Row],[Variant]])</f>
        <v>TrofferRetroT1x4controls</v>
      </c>
      <c r="E2223" s="163">
        <v>59</v>
      </c>
      <c r="F2223" s="163" t="str">
        <f>CONCATENATE(Table2[[#This Row],[Measure &amp; Variant]],Table2[[#This Row],[Rated Power/Unit]])</f>
        <v>TrofferRetroT1x4controls59</v>
      </c>
      <c r="G2223" s="163">
        <f>Table2[[#This Row],[Rated Power/Unit]]*0.5</f>
        <v>29.5</v>
      </c>
    </row>
    <row r="2224" spans="2:7">
      <c r="B2224" s="328" t="s">
        <v>245</v>
      </c>
      <c r="C2224" s="328" t="s">
        <v>307</v>
      </c>
      <c r="D2224" s="328" t="str">
        <f>CONCATENATE(Table2[[#This Row],[Measure]],Table2[[#This Row],[Variant]])</f>
        <v>TrofferRetroT1x4controls</v>
      </c>
      <c r="E2224" s="163">
        <v>60</v>
      </c>
      <c r="F2224" s="163" t="str">
        <f>CONCATENATE(Table2[[#This Row],[Measure &amp; Variant]],Table2[[#This Row],[Rated Power/Unit]])</f>
        <v>TrofferRetroT1x4controls60</v>
      </c>
      <c r="G2224" s="163">
        <f>Table2[[#This Row],[Rated Power/Unit]]*0.5</f>
        <v>30</v>
      </c>
    </row>
    <row r="2225" spans="2:7">
      <c r="B2225" s="328" t="s">
        <v>245</v>
      </c>
      <c r="C2225" s="328" t="s">
        <v>307</v>
      </c>
      <c r="D2225" s="328" t="str">
        <f>CONCATENATE(Table2[[#This Row],[Measure]],Table2[[#This Row],[Variant]])</f>
        <v>TrofferRetroT1x4controls</v>
      </c>
      <c r="E2225" s="163">
        <v>61</v>
      </c>
      <c r="F2225" s="163" t="str">
        <f>CONCATENATE(Table2[[#This Row],[Measure &amp; Variant]],Table2[[#This Row],[Rated Power/Unit]])</f>
        <v>TrofferRetroT1x4controls61</v>
      </c>
      <c r="G2225" s="163">
        <f>Table2[[#This Row],[Rated Power/Unit]]*0.5</f>
        <v>30.5</v>
      </c>
    </row>
    <row r="2226" spans="2:7">
      <c r="B2226" s="328" t="s">
        <v>245</v>
      </c>
      <c r="C2226" s="328" t="s">
        <v>307</v>
      </c>
      <c r="D2226" s="328" t="str">
        <f>CONCATENATE(Table2[[#This Row],[Measure]],Table2[[#This Row],[Variant]])</f>
        <v>TrofferRetroT1x4controls</v>
      </c>
      <c r="E2226" s="163">
        <v>62</v>
      </c>
      <c r="F2226" s="163" t="str">
        <f>CONCATENATE(Table2[[#This Row],[Measure &amp; Variant]],Table2[[#This Row],[Rated Power/Unit]])</f>
        <v>TrofferRetroT1x4controls62</v>
      </c>
      <c r="G2226" s="163">
        <f>Table2[[#This Row],[Rated Power/Unit]]*0.5</f>
        <v>31</v>
      </c>
    </row>
    <row r="2227" spans="2:7">
      <c r="B2227" s="328" t="s">
        <v>245</v>
      </c>
      <c r="C2227" s="328" t="s">
        <v>307</v>
      </c>
      <c r="D2227" s="328" t="str">
        <f>CONCATENATE(Table2[[#This Row],[Measure]],Table2[[#This Row],[Variant]])</f>
        <v>TrofferRetroT1x4controls</v>
      </c>
      <c r="E2227" s="163">
        <v>63</v>
      </c>
      <c r="F2227" s="163" t="str">
        <f>CONCATENATE(Table2[[#This Row],[Measure &amp; Variant]],Table2[[#This Row],[Rated Power/Unit]])</f>
        <v>TrofferRetroT1x4controls63</v>
      </c>
      <c r="G2227" s="163">
        <f>Table2[[#This Row],[Rated Power/Unit]]*0.5</f>
        <v>31.5</v>
      </c>
    </row>
    <row r="2228" spans="2:7">
      <c r="B2228" s="328" t="s">
        <v>245</v>
      </c>
      <c r="C2228" s="328" t="s">
        <v>307</v>
      </c>
      <c r="D2228" s="328" t="str">
        <f>CONCATENATE(Table2[[#This Row],[Measure]],Table2[[#This Row],[Variant]])</f>
        <v>TrofferRetroT1x4controls</v>
      </c>
      <c r="E2228" s="163">
        <v>64</v>
      </c>
      <c r="F2228" s="163" t="str">
        <f>CONCATENATE(Table2[[#This Row],[Measure &amp; Variant]],Table2[[#This Row],[Rated Power/Unit]])</f>
        <v>TrofferRetroT1x4controls64</v>
      </c>
      <c r="G2228" s="163">
        <f>Table2[[#This Row],[Rated Power/Unit]]*0.5</f>
        <v>32</v>
      </c>
    </row>
    <row r="2229" spans="2:7">
      <c r="B2229" s="328" t="s">
        <v>245</v>
      </c>
      <c r="C2229" s="328" t="s">
        <v>307</v>
      </c>
      <c r="D2229" s="328" t="str">
        <f>CONCATENATE(Table2[[#This Row],[Measure]],Table2[[#This Row],[Variant]])</f>
        <v>TrofferRetroT1x4controls</v>
      </c>
      <c r="E2229" s="163">
        <v>65</v>
      </c>
      <c r="F2229" s="163" t="str">
        <f>CONCATENATE(Table2[[#This Row],[Measure &amp; Variant]],Table2[[#This Row],[Rated Power/Unit]])</f>
        <v>TrofferRetroT1x4controls65</v>
      </c>
      <c r="G2229" s="163">
        <f>Table2[[#This Row],[Rated Power/Unit]]*0.5</f>
        <v>32.5</v>
      </c>
    </row>
    <row r="2230" spans="2:7">
      <c r="B2230" s="328" t="s">
        <v>245</v>
      </c>
      <c r="C2230" s="328" t="s">
        <v>307</v>
      </c>
      <c r="D2230" s="328" t="str">
        <f>CONCATENATE(Table2[[#This Row],[Measure]],Table2[[#This Row],[Variant]])</f>
        <v>TrofferRetroT1x4controls</v>
      </c>
      <c r="E2230" s="163">
        <v>66</v>
      </c>
      <c r="F2230" s="163" t="str">
        <f>CONCATENATE(Table2[[#This Row],[Measure &amp; Variant]],Table2[[#This Row],[Rated Power/Unit]])</f>
        <v>TrofferRetroT1x4controls66</v>
      </c>
      <c r="G2230" s="163">
        <f>Table2[[#This Row],[Rated Power/Unit]]*0.5</f>
        <v>33</v>
      </c>
    </row>
    <row r="2231" spans="2:7">
      <c r="B2231" s="328" t="s">
        <v>245</v>
      </c>
      <c r="C2231" s="328" t="s">
        <v>307</v>
      </c>
      <c r="D2231" s="328" t="str">
        <f>CONCATENATE(Table2[[#This Row],[Measure]],Table2[[#This Row],[Variant]])</f>
        <v>TrofferRetroT1x4controls</v>
      </c>
      <c r="E2231" s="163">
        <v>67</v>
      </c>
      <c r="F2231" s="163" t="str">
        <f>CONCATENATE(Table2[[#This Row],[Measure &amp; Variant]],Table2[[#This Row],[Rated Power/Unit]])</f>
        <v>TrofferRetroT1x4controls67</v>
      </c>
      <c r="G2231" s="163">
        <f>Table2[[#This Row],[Rated Power/Unit]]*0.5</f>
        <v>33.5</v>
      </c>
    </row>
    <row r="2232" spans="2:7">
      <c r="B2232" s="328" t="s">
        <v>245</v>
      </c>
      <c r="C2232" s="328" t="s">
        <v>307</v>
      </c>
      <c r="D2232" s="328" t="str">
        <f>CONCATENATE(Table2[[#This Row],[Measure]],Table2[[#This Row],[Variant]])</f>
        <v>TrofferRetroT1x4controls</v>
      </c>
      <c r="E2232" s="163">
        <v>68</v>
      </c>
      <c r="F2232" s="163" t="str">
        <f>CONCATENATE(Table2[[#This Row],[Measure &amp; Variant]],Table2[[#This Row],[Rated Power/Unit]])</f>
        <v>TrofferRetroT1x4controls68</v>
      </c>
      <c r="G2232" s="163">
        <f>Table2[[#This Row],[Rated Power/Unit]]*0.5</f>
        <v>34</v>
      </c>
    </row>
    <row r="2233" spans="2:7">
      <c r="B2233" s="328" t="s">
        <v>245</v>
      </c>
      <c r="C2233" s="328" t="s">
        <v>307</v>
      </c>
      <c r="D2233" s="328" t="str">
        <f>CONCATENATE(Table2[[#This Row],[Measure]],Table2[[#This Row],[Variant]])</f>
        <v>TrofferRetroT1x4controls</v>
      </c>
      <c r="E2233" s="163">
        <v>69</v>
      </c>
      <c r="F2233" s="163" t="str">
        <f>CONCATENATE(Table2[[#This Row],[Measure &amp; Variant]],Table2[[#This Row],[Rated Power/Unit]])</f>
        <v>TrofferRetroT1x4controls69</v>
      </c>
      <c r="G2233" s="163">
        <f>Table2[[#This Row],[Rated Power/Unit]]*0.5</f>
        <v>34.5</v>
      </c>
    </row>
    <row r="2234" spans="2:7">
      <c r="B2234" s="328" t="s">
        <v>245</v>
      </c>
      <c r="C2234" s="328" t="s">
        <v>307</v>
      </c>
      <c r="D2234" s="328" t="str">
        <f>CONCATENATE(Table2[[#This Row],[Measure]],Table2[[#This Row],[Variant]])</f>
        <v>TrofferRetroT1x4controls</v>
      </c>
      <c r="E2234" s="163">
        <v>70</v>
      </c>
      <c r="F2234" s="163" t="str">
        <f>CONCATENATE(Table2[[#This Row],[Measure &amp; Variant]],Table2[[#This Row],[Rated Power/Unit]])</f>
        <v>TrofferRetroT1x4controls70</v>
      </c>
      <c r="G2234" s="163">
        <f>Table2[[#This Row],[Rated Power/Unit]]*0.5</f>
        <v>35</v>
      </c>
    </row>
    <row r="2235" spans="2:7">
      <c r="B2235" s="328" t="s">
        <v>245</v>
      </c>
      <c r="C2235" s="328" t="s">
        <v>307</v>
      </c>
      <c r="D2235" s="328" t="str">
        <f>CONCATENATE(Table2[[#This Row],[Measure]],Table2[[#This Row],[Variant]])</f>
        <v>TrofferRetroT1x4controls</v>
      </c>
      <c r="E2235" s="163">
        <v>71</v>
      </c>
      <c r="F2235" s="163" t="str">
        <f>CONCATENATE(Table2[[#This Row],[Measure &amp; Variant]],Table2[[#This Row],[Rated Power/Unit]])</f>
        <v>TrofferRetroT1x4controls71</v>
      </c>
      <c r="G2235" s="163">
        <f>Table2[[#This Row],[Rated Power/Unit]]*0.5</f>
        <v>35.5</v>
      </c>
    </row>
    <row r="2236" spans="2:7">
      <c r="B2236" s="328" t="s">
        <v>245</v>
      </c>
      <c r="C2236" s="328" t="s">
        <v>307</v>
      </c>
      <c r="D2236" s="328" t="str">
        <f>CONCATENATE(Table2[[#This Row],[Measure]],Table2[[#This Row],[Variant]])</f>
        <v>TrofferRetroT1x4controls</v>
      </c>
      <c r="E2236" s="163">
        <v>72</v>
      </c>
      <c r="F2236" s="163" t="str">
        <f>CONCATENATE(Table2[[#This Row],[Measure &amp; Variant]],Table2[[#This Row],[Rated Power/Unit]])</f>
        <v>TrofferRetroT1x4controls72</v>
      </c>
      <c r="G2236" s="163">
        <f>Table2[[#This Row],[Rated Power/Unit]]*0.5</f>
        <v>36</v>
      </c>
    </row>
    <row r="2237" spans="2:7">
      <c r="B2237" s="328" t="s">
        <v>245</v>
      </c>
      <c r="C2237" s="328" t="s">
        <v>307</v>
      </c>
      <c r="D2237" s="328" t="str">
        <f>CONCATENATE(Table2[[#This Row],[Measure]],Table2[[#This Row],[Variant]])</f>
        <v>TrofferRetroT1x4controls</v>
      </c>
      <c r="E2237" s="163">
        <v>73</v>
      </c>
      <c r="F2237" s="163" t="str">
        <f>CONCATENATE(Table2[[#This Row],[Measure &amp; Variant]],Table2[[#This Row],[Rated Power/Unit]])</f>
        <v>TrofferRetroT1x4controls73</v>
      </c>
      <c r="G2237" s="163">
        <f>Table2[[#This Row],[Rated Power/Unit]]*0.5</f>
        <v>36.5</v>
      </c>
    </row>
    <row r="2238" spans="2:7">
      <c r="B2238" s="328" t="s">
        <v>245</v>
      </c>
      <c r="C2238" s="328" t="s">
        <v>307</v>
      </c>
      <c r="D2238" s="328" t="str">
        <f>CONCATENATE(Table2[[#This Row],[Measure]],Table2[[#This Row],[Variant]])</f>
        <v>TrofferRetroT1x4controls</v>
      </c>
      <c r="E2238" s="163">
        <v>74</v>
      </c>
      <c r="F2238" s="163" t="str">
        <f>CONCATENATE(Table2[[#This Row],[Measure &amp; Variant]],Table2[[#This Row],[Rated Power/Unit]])</f>
        <v>TrofferRetroT1x4controls74</v>
      </c>
      <c r="G2238" s="163">
        <f>Table2[[#This Row],[Rated Power/Unit]]*0.5</f>
        <v>37</v>
      </c>
    </row>
    <row r="2239" spans="2:7">
      <c r="B2239" s="328" t="s">
        <v>245</v>
      </c>
      <c r="C2239" s="328" t="s">
        <v>307</v>
      </c>
      <c r="D2239" s="328" t="str">
        <f>CONCATENATE(Table2[[#This Row],[Measure]],Table2[[#This Row],[Variant]])</f>
        <v>TrofferRetroT1x4controls</v>
      </c>
      <c r="E2239" s="163">
        <v>75</v>
      </c>
      <c r="F2239" s="163" t="str">
        <f>CONCATENATE(Table2[[#This Row],[Measure &amp; Variant]],Table2[[#This Row],[Rated Power/Unit]])</f>
        <v>TrofferRetroT1x4controls75</v>
      </c>
      <c r="G2239" s="163">
        <f>Table2[[#This Row],[Rated Power/Unit]]*0.5</f>
        <v>37.5</v>
      </c>
    </row>
    <row r="2240" spans="2:7">
      <c r="B2240" s="328" t="s">
        <v>245</v>
      </c>
      <c r="C2240" s="328" t="s">
        <v>307</v>
      </c>
      <c r="D2240" s="328" t="str">
        <f>CONCATENATE(Table2[[#This Row],[Measure]],Table2[[#This Row],[Variant]])</f>
        <v>TrofferRetroT1x4controls</v>
      </c>
      <c r="E2240" s="163">
        <v>76</v>
      </c>
      <c r="F2240" s="163" t="str">
        <f>CONCATENATE(Table2[[#This Row],[Measure &amp; Variant]],Table2[[#This Row],[Rated Power/Unit]])</f>
        <v>TrofferRetroT1x4controls76</v>
      </c>
      <c r="G2240" s="163">
        <f>Table2[[#This Row],[Rated Power/Unit]]*0.5</f>
        <v>38</v>
      </c>
    </row>
    <row r="2241" spans="2:7">
      <c r="B2241" s="328" t="s">
        <v>245</v>
      </c>
      <c r="C2241" s="328" t="s">
        <v>307</v>
      </c>
      <c r="D2241" s="328" t="str">
        <f>CONCATENATE(Table2[[#This Row],[Measure]],Table2[[#This Row],[Variant]])</f>
        <v>TrofferRetroT1x4controls</v>
      </c>
      <c r="E2241" s="163">
        <v>77</v>
      </c>
      <c r="F2241" s="163" t="str">
        <f>CONCATENATE(Table2[[#This Row],[Measure &amp; Variant]],Table2[[#This Row],[Rated Power/Unit]])</f>
        <v>TrofferRetroT1x4controls77</v>
      </c>
      <c r="G2241" s="163">
        <f>Table2[[#This Row],[Rated Power/Unit]]*0.5</f>
        <v>38.5</v>
      </c>
    </row>
    <row r="2242" spans="2:7">
      <c r="B2242" s="328" t="s">
        <v>245</v>
      </c>
      <c r="C2242" s="328" t="s">
        <v>307</v>
      </c>
      <c r="D2242" s="328" t="str">
        <f>CONCATENATE(Table2[[#This Row],[Measure]],Table2[[#This Row],[Variant]])</f>
        <v>TrofferRetroT1x4controls</v>
      </c>
      <c r="E2242" s="163">
        <v>78</v>
      </c>
      <c r="F2242" s="163" t="str">
        <f>CONCATENATE(Table2[[#This Row],[Measure &amp; Variant]],Table2[[#This Row],[Rated Power/Unit]])</f>
        <v>TrofferRetroT1x4controls78</v>
      </c>
      <c r="G2242" s="163">
        <f>Table2[[#This Row],[Rated Power/Unit]]*0.5</f>
        <v>39</v>
      </c>
    </row>
    <row r="2243" spans="2:7">
      <c r="B2243" s="328" t="s">
        <v>245</v>
      </c>
      <c r="C2243" s="328" t="s">
        <v>307</v>
      </c>
      <c r="D2243" s="328" t="str">
        <f>CONCATENATE(Table2[[#This Row],[Measure]],Table2[[#This Row],[Variant]])</f>
        <v>TrofferRetroT1x4controls</v>
      </c>
      <c r="E2243" s="163">
        <v>79</v>
      </c>
      <c r="F2243" s="163" t="str">
        <f>CONCATENATE(Table2[[#This Row],[Measure &amp; Variant]],Table2[[#This Row],[Rated Power/Unit]])</f>
        <v>TrofferRetroT1x4controls79</v>
      </c>
      <c r="G2243" s="163">
        <f>Table2[[#This Row],[Rated Power/Unit]]*0.5</f>
        <v>39.5</v>
      </c>
    </row>
    <row r="2244" spans="2:7">
      <c r="B2244" s="328" t="s">
        <v>245</v>
      </c>
      <c r="C2244" s="328" t="s">
        <v>307</v>
      </c>
      <c r="D2244" s="328" t="str">
        <f>CONCATENATE(Table2[[#This Row],[Measure]],Table2[[#This Row],[Variant]])</f>
        <v>TrofferRetroT1x4controls</v>
      </c>
      <c r="E2244" s="163">
        <v>80</v>
      </c>
      <c r="F2244" s="163" t="str">
        <f>CONCATENATE(Table2[[#This Row],[Measure &amp; Variant]],Table2[[#This Row],[Rated Power/Unit]])</f>
        <v>TrofferRetroT1x4controls80</v>
      </c>
      <c r="G2244" s="163">
        <f>Table2[[#This Row],[Rated Power/Unit]]*0.5</f>
        <v>40</v>
      </c>
    </row>
    <row r="2245" spans="2:7">
      <c r="B2245" s="328" t="s">
        <v>245</v>
      </c>
      <c r="C2245" s="328" t="s">
        <v>307</v>
      </c>
      <c r="D2245" s="328" t="str">
        <f>CONCATENATE(Table2[[#This Row],[Measure]],Table2[[#This Row],[Variant]])</f>
        <v>TrofferRetroT1x4controls</v>
      </c>
      <c r="E2245" s="163">
        <v>81</v>
      </c>
      <c r="F2245" s="163" t="str">
        <f>CONCATENATE(Table2[[#This Row],[Measure &amp; Variant]],Table2[[#This Row],[Rated Power/Unit]])</f>
        <v>TrofferRetroT1x4controls81</v>
      </c>
      <c r="G2245" s="163">
        <f>Table2[[#This Row],[Rated Power/Unit]]*0.5</f>
        <v>40.5</v>
      </c>
    </row>
    <row r="2246" spans="2:7">
      <c r="B2246" s="328" t="s">
        <v>245</v>
      </c>
      <c r="C2246" s="328" t="s">
        <v>307</v>
      </c>
      <c r="D2246" s="328" t="str">
        <f>CONCATENATE(Table2[[#This Row],[Measure]],Table2[[#This Row],[Variant]])</f>
        <v>TrofferRetroT1x4controls</v>
      </c>
      <c r="E2246" s="163">
        <v>82</v>
      </c>
      <c r="F2246" s="163" t="str">
        <f>CONCATENATE(Table2[[#This Row],[Measure &amp; Variant]],Table2[[#This Row],[Rated Power/Unit]])</f>
        <v>TrofferRetroT1x4controls82</v>
      </c>
      <c r="G2246" s="163">
        <f>Table2[[#This Row],[Rated Power/Unit]]*0.5</f>
        <v>41</v>
      </c>
    </row>
    <row r="2247" spans="2:7">
      <c r="B2247" s="328" t="s">
        <v>245</v>
      </c>
      <c r="C2247" s="328" t="s">
        <v>307</v>
      </c>
      <c r="D2247" s="328" t="str">
        <f>CONCATENATE(Table2[[#This Row],[Measure]],Table2[[#This Row],[Variant]])</f>
        <v>TrofferRetroT1x4controls</v>
      </c>
      <c r="E2247" s="163">
        <v>83</v>
      </c>
      <c r="F2247" s="163" t="str">
        <f>CONCATENATE(Table2[[#This Row],[Measure &amp; Variant]],Table2[[#This Row],[Rated Power/Unit]])</f>
        <v>TrofferRetroT1x4controls83</v>
      </c>
      <c r="G2247" s="163">
        <f>Table2[[#This Row],[Rated Power/Unit]]*0.5</f>
        <v>41.5</v>
      </c>
    </row>
    <row r="2248" spans="2:7">
      <c r="B2248" s="328" t="s">
        <v>245</v>
      </c>
      <c r="C2248" s="328" t="s">
        <v>307</v>
      </c>
      <c r="D2248" s="328" t="str">
        <f>CONCATENATE(Table2[[#This Row],[Measure]],Table2[[#This Row],[Variant]])</f>
        <v>TrofferRetroT1x4controls</v>
      </c>
      <c r="E2248" s="163">
        <v>84</v>
      </c>
      <c r="F2248" s="163" t="str">
        <f>CONCATENATE(Table2[[#This Row],[Measure &amp; Variant]],Table2[[#This Row],[Rated Power/Unit]])</f>
        <v>TrofferRetroT1x4controls84</v>
      </c>
      <c r="G2248" s="163">
        <f>Table2[[#This Row],[Rated Power/Unit]]*0.5</f>
        <v>42</v>
      </c>
    </row>
    <row r="2249" spans="2:7">
      <c r="B2249" s="328" t="s">
        <v>245</v>
      </c>
      <c r="C2249" s="328" t="s">
        <v>307</v>
      </c>
      <c r="D2249" s="328" t="str">
        <f>CONCATENATE(Table2[[#This Row],[Measure]],Table2[[#This Row],[Variant]])</f>
        <v>TrofferRetroT1x4controls</v>
      </c>
      <c r="E2249" s="163">
        <v>85</v>
      </c>
      <c r="F2249" s="163" t="str">
        <f>CONCATENATE(Table2[[#This Row],[Measure &amp; Variant]],Table2[[#This Row],[Rated Power/Unit]])</f>
        <v>TrofferRetroT1x4controls85</v>
      </c>
      <c r="G2249" s="163">
        <f>Table2[[#This Row],[Rated Power/Unit]]*0.5</f>
        <v>42.5</v>
      </c>
    </row>
    <row r="2250" spans="2:7">
      <c r="B2250" s="328" t="s">
        <v>245</v>
      </c>
      <c r="C2250" s="328" t="s">
        <v>307</v>
      </c>
      <c r="D2250" s="328" t="str">
        <f>CONCATENATE(Table2[[#This Row],[Measure]],Table2[[#This Row],[Variant]])</f>
        <v>TrofferRetroT1x4controls</v>
      </c>
      <c r="E2250" s="163">
        <v>86</v>
      </c>
      <c r="F2250" s="163" t="str">
        <f>CONCATENATE(Table2[[#This Row],[Measure &amp; Variant]],Table2[[#This Row],[Rated Power/Unit]])</f>
        <v>TrofferRetroT1x4controls86</v>
      </c>
      <c r="G2250" s="163">
        <f>Table2[[#This Row],[Rated Power/Unit]]*0.5</f>
        <v>43</v>
      </c>
    </row>
    <row r="2251" spans="2:7">
      <c r="B2251" s="328" t="s">
        <v>245</v>
      </c>
      <c r="C2251" s="328" t="s">
        <v>307</v>
      </c>
      <c r="D2251" s="328" t="str">
        <f>CONCATENATE(Table2[[#This Row],[Measure]],Table2[[#This Row],[Variant]])</f>
        <v>TrofferRetroT1x4controls</v>
      </c>
      <c r="E2251" s="163">
        <v>87</v>
      </c>
      <c r="F2251" s="163" t="str">
        <f>CONCATENATE(Table2[[#This Row],[Measure &amp; Variant]],Table2[[#This Row],[Rated Power/Unit]])</f>
        <v>TrofferRetroT1x4controls87</v>
      </c>
      <c r="G2251" s="163">
        <f>Table2[[#This Row],[Rated Power/Unit]]*0.5</f>
        <v>43.5</v>
      </c>
    </row>
    <row r="2252" spans="2:7">
      <c r="B2252" s="328" t="s">
        <v>245</v>
      </c>
      <c r="C2252" s="328" t="s">
        <v>307</v>
      </c>
      <c r="D2252" s="328" t="str">
        <f>CONCATENATE(Table2[[#This Row],[Measure]],Table2[[#This Row],[Variant]])</f>
        <v>TrofferRetroT1x4controls</v>
      </c>
      <c r="E2252" s="163">
        <v>88</v>
      </c>
      <c r="F2252" s="163" t="str">
        <f>CONCATENATE(Table2[[#This Row],[Measure &amp; Variant]],Table2[[#This Row],[Rated Power/Unit]])</f>
        <v>TrofferRetroT1x4controls88</v>
      </c>
      <c r="G2252" s="163">
        <f>Table2[[#This Row],[Rated Power/Unit]]*0.5</f>
        <v>44</v>
      </c>
    </row>
    <row r="2253" spans="2:7">
      <c r="B2253" s="328" t="s">
        <v>245</v>
      </c>
      <c r="C2253" s="328" t="s">
        <v>307</v>
      </c>
      <c r="D2253" s="328" t="str">
        <f>CONCATENATE(Table2[[#This Row],[Measure]],Table2[[#This Row],[Variant]])</f>
        <v>TrofferRetroT1x4controls</v>
      </c>
      <c r="E2253" s="163">
        <v>89</v>
      </c>
      <c r="F2253" s="163" t="str">
        <f>CONCATENATE(Table2[[#This Row],[Measure &amp; Variant]],Table2[[#This Row],[Rated Power/Unit]])</f>
        <v>TrofferRetroT1x4controls89</v>
      </c>
      <c r="G2253" s="163">
        <f>Table2[[#This Row],[Rated Power/Unit]]*0.5</f>
        <v>44.5</v>
      </c>
    </row>
    <row r="2254" spans="2:7">
      <c r="B2254" s="328" t="s">
        <v>245</v>
      </c>
      <c r="C2254" s="328" t="s">
        <v>307</v>
      </c>
      <c r="D2254" s="328" t="str">
        <f>CONCATENATE(Table2[[#This Row],[Measure]],Table2[[#This Row],[Variant]])</f>
        <v>TrofferRetroT1x4controls</v>
      </c>
      <c r="E2254" s="163">
        <v>90</v>
      </c>
      <c r="F2254" s="163" t="str">
        <f>CONCATENATE(Table2[[#This Row],[Measure &amp; Variant]],Table2[[#This Row],[Rated Power/Unit]])</f>
        <v>TrofferRetroT1x4controls90</v>
      </c>
      <c r="G2254" s="163">
        <f>Table2[[#This Row],[Rated Power/Unit]]*0.5</f>
        <v>45</v>
      </c>
    </row>
    <row r="2255" spans="2:7">
      <c r="B2255" s="328" t="s">
        <v>245</v>
      </c>
      <c r="C2255" s="328" t="s">
        <v>307</v>
      </c>
      <c r="D2255" s="328" t="str">
        <f>CONCATENATE(Table2[[#This Row],[Measure]],Table2[[#This Row],[Variant]])</f>
        <v>TrofferRetroT1x4controls</v>
      </c>
      <c r="E2255" s="163">
        <v>91</v>
      </c>
      <c r="F2255" s="163" t="str">
        <f>CONCATENATE(Table2[[#This Row],[Measure &amp; Variant]],Table2[[#This Row],[Rated Power/Unit]])</f>
        <v>TrofferRetroT1x4controls91</v>
      </c>
      <c r="G2255" s="163">
        <f>Table2[[#This Row],[Rated Power/Unit]]*0.5</f>
        <v>45.5</v>
      </c>
    </row>
    <row r="2256" spans="2:7">
      <c r="B2256" s="328" t="s">
        <v>245</v>
      </c>
      <c r="C2256" s="328" t="s">
        <v>307</v>
      </c>
      <c r="D2256" s="328" t="str">
        <f>CONCATENATE(Table2[[#This Row],[Measure]],Table2[[#This Row],[Variant]])</f>
        <v>TrofferRetroT1x4controls</v>
      </c>
      <c r="E2256" s="163">
        <v>92</v>
      </c>
      <c r="F2256" s="163" t="str">
        <f>CONCATENATE(Table2[[#This Row],[Measure &amp; Variant]],Table2[[#This Row],[Rated Power/Unit]])</f>
        <v>TrofferRetroT1x4controls92</v>
      </c>
      <c r="G2256" s="163">
        <f>Table2[[#This Row],[Rated Power/Unit]]*0.5</f>
        <v>46</v>
      </c>
    </row>
    <row r="2257" spans="2:7">
      <c r="B2257" s="328" t="s">
        <v>245</v>
      </c>
      <c r="C2257" s="328" t="s">
        <v>307</v>
      </c>
      <c r="D2257" s="328" t="str">
        <f>CONCATENATE(Table2[[#This Row],[Measure]],Table2[[#This Row],[Variant]])</f>
        <v>TrofferRetroT1x4controls</v>
      </c>
      <c r="E2257" s="163">
        <v>93</v>
      </c>
      <c r="F2257" s="163" t="str">
        <f>CONCATENATE(Table2[[#This Row],[Measure &amp; Variant]],Table2[[#This Row],[Rated Power/Unit]])</f>
        <v>TrofferRetroT1x4controls93</v>
      </c>
      <c r="G2257" s="163">
        <f>Table2[[#This Row],[Rated Power/Unit]]*0.5</f>
        <v>46.5</v>
      </c>
    </row>
    <row r="2258" spans="2:7">
      <c r="B2258" s="328" t="s">
        <v>245</v>
      </c>
      <c r="C2258" s="328" t="s">
        <v>307</v>
      </c>
      <c r="D2258" s="328" t="str">
        <f>CONCATENATE(Table2[[#This Row],[Measure]],Table2[[#This Row],[Variant]])</f>
        <v>TrofferRetroT1x4controls</v>
      </c>
      <c r="E2258" s="163">
        <v>94</v>
      </c>
      <c r="F2258" s="163" t="str">
        <f>CONCATENATE(Table2[[#This Row],[Measure &amp; Variant]],Table2[[#This Row],[Rated Power/Unit]])</f>
        <v>TrofferRetroT1x4controls94</v>
      </c>
      <c r="G2258" s="163">
        <f>Table2[[#This Row],[Rated Power/Unit]]*0.5</f>
        <v>47</v>
      </c>
    </row>
    <row r="2259" spans="2:7">
      <c r="B2259" s="328" t="s">
        <v>245</v>
      </c>
      <c r="C2259" s="328" t="s">
        <v>307</v>
      </c>
      <c r="D2259" s="328" t="str">
        <f>CONCATENATE(Table2[[#This Row],[Measure]],Table2[[#This Row],[Variant]])</f>
        <v>TrofferRetroT1x4controls</v>
      </c>
      <c r="E2259" s="163">
        <v>95</v>
      </c>
      <c r="F2259" s="163" t="str">
        <f>CONCATENATE(Table2[[#This Row],[Measure &amp; Variant]],Table2[[#This Row],[Rated Power/Unit]])</f>
        <v>TrofferRetroT1x4controls95</v>
      </c>
      <c r="G2259" s="163">
        <f>Table2[[#This Row],[Rated Power/Unit]]*0.5</f>
        <v>47.5</v>
      </c>
    </row>
    <row r="2260" spans="2:7">
      <c r="B2260" s="328" t="s">
        <v>245</v>
      </c>
      <c r="C2260" s="328" t="s">
        <v>307</v>
      </c>
      <c r="D2260" s="328" t="str">
        <f>CONCATENATE(Table2[[#This Row],[Measure]],Table2[[#This Row],[Variant]])</f>
        <v>TrofferRetroT1x4controls</v>
      </c>
      <c r="E2260" s="163">
        <v>96</v>
      </c>
      <c r="F2260" s="163" t="str">
        <f>CONCATENATE(Table2[[#This Row],[Measure &amp; Variant]],Table2[[#This Row],[Rated Power/Unit]])</f>
        <v>TrofferRetroT1x4controls96</v>
      </c>
      <c r="G2260" s="163">
        <f>Table2[[#This Row],[Rated Power/Unit]]*0.5</f>
        <v>48</v>
      </c>
    </row>
    <row r="2261" spans="2:7">
      <c r="B2261" s="328" t="s">
        <v>245</v>
      </c>
      <c r="C2261" s="328" t="s">
        <v>307</v>
      </c>
      <c r="D2261" s="328" t="str">
        <f>CONCATENATE(Table2[[#This Row],[Measure]],Table2[[#This Row],[Variant]])</f>
        <v>TrofferRetroT1x4controls</v>
      </c>
      <c r="E2261" s="163">
        <v>97</v>
      </c>
      <c r="F2261" s="163" t="str">
        <f>CONCATENATE(Table2[[#This Row],[Measure &amp; Variant]],Table2[[#This Row],[Rated Power/Unit]])</f>
        <v>TrofferRetroT1x4controls97</v>
      </c>
      <c r="G2261" s="163">
        <f>Table2[[#This Row],[Rated Power/Unit]]*0.5</f>
        <v>48.5</v>
      </c>
    </row>
    <row r="2262" spans="2:7">
      <c r="B2262" s="328" t="s">
        <v>245</v>
      </c>
      <c r="C2262" s="328" t="s">
        <v>307</v>
      </c>
      <c r="D2262" s="328" t="str">
        <f>CONCATENATE(Table2[[#This Row],[Measure]],Table2[[#This Row],[Variant]])</f>
        <v>TrofferRetroT1x4controls</v>
      </c>
      <c r="E2262" s="163">
        <v>98</v>
      </c>
      <c r="F2262" s="163" t="str">
        <f>CONCATENATE(Table2[[#This Row],[Measure &amp; Variant]],Table2[[#This Row],[Rated Power/Unit]])</f>
        <v>TrofferRetroT1x4controls98</v>
      </c>
      <c r="G2262" s="163">
        <f>Table2[[#This Row],[Rated Power/Unit]]*0.5</f>
        <v>49</v>
      </c>
    </row>
    <row r="2263" spans="2:7">
      <c r="B2263" s="328" t="s">
        <v>245</v>
      </c>
      <c r="C2263" s="328" t="s">
        <v>307</v>
      </c>
      <c r="D2263" s="328" t="str">
        <f>CONCATENATE(Table2[[#This Row],[Measure]],Table2[[#This Row],[Variant]])</f>
        <v>TrofferRetroT1x4controls</v>
      </c>
      <c r="E2263" s="163">
        <v>99</v>
      </c>
      <c r="F2263" s="163" t="str">
        <f>CONCATENATE(Table2[[#This Row],[Measure &amp; Variant]],Table2[[#This Row],[Rated Power/Unit]])</f>
        <v>TrofferRetroT1x4controls99</v>
      </c>
      <c r="G2263" s="163">
        <f>Table2[[#This Row],[Rated Power/Unit]]*0.5</f>
        <v>49.5</v>
      </c>
    </row>
    <row r="2264" spans="2:7">
      <c r="B2264" s="328" t="s">
        <v>245</v>
      </c>
      <c r="C2264" s="328" t="s">
        <v>307</v>
      </c>
      <c r="D2264" s="328" t="str">
        <f>CONCATENATE(Table2[[#This Row],[Measure]],Table2[[#This Row],[Variant]])</f>
        <v>TrofferRetroT1x4controls</v>
      </c>
      <c r="E2264" s="163">
        <v>100</v>
      </c>
      <c r="F2264" s="163" t="str">
        <f>CONCATENATE(Table2[[#This Row],[Measure &amp; Variant]],Table2[[#This Row],[Rated Power/Unit]])</f>
        <v>TrofferRetroT1x4controls100</v>
      </c>
      <c r="G2264" s="163">
        <f>Table2[[#This Row],[Rated Power/Unit]]*0.5</f>
        <v>50</v>
      </c>
    </row>
    <row r="2265" spans="2:7">
      <c r="B2265" s="325" t="s">
        <v>271</v>
      </c>
      <c r="C2265" s="325" t="s">
        <v>327</v>
      </c>
      <c r="D2265" s="325" t="str">
        <f>CONCATENATE(Table2[[#This Row],[Measure]],Table2[[#This Row],[Variant]])</f>
        <v>BayRetroHighbay85</v>
      </c>
      <c r="E2265">
        <v>35</v>
      </c>
      <c r="F2265" t="str">
        <f>CONCATENATE(Table2[[#This Row],[Measure &amp; Variant]],Table2[[#This Row],[Rated Power/Unit]])</f>
        <v>BayRetroHighbay8535</v>
      </c>
      <c r="G2265">
        <f>Table2[[#This Row],[Rated Power/Unit]]</f>
        <v>35</v>
      </c>
    </row>
    <row r="2266" spans="2:7">
      <c r="B2266" s="325" t="s">
        <v>271</v>
      </c>
      <c r="C2266" s="325" t="s">
        <v>327</v>
      </c>
      <c r="D2266" s="325" t="str">
        <f>CONCATENATE(Table2[[#This Row],[Measure]],Table2[[#This Row],[Variant]])</f>
        <v>BayRetroHighbay85</v>
      </c>
      <c r="E2266">
        <v>36</v>
      </c>
      <c r="F2266" t="str">
        <f>CONCATENATE(Table2[[#This Row],[Measure &amp; Variant]],Table2[[#This Row],[Rated Power/Unit]])</f>
        <v>BayRetroHighbay8536</v>
      </c>
      <c r="G2266">
        <f>Table2[[#This Row],[Rated Power/Unit]]</f>
        <v>36</v>
      </c>
    </row>
    <row r="2267" spans="2:7">
      <c r="B2267" s="325" t="s">
        <v>271</v>
      </c>
      <c r="C2267" s="325" t="s">
        <v>327</v>
      </c>
      <c r="D2267" s="325" t="str">
        <f>CONCATENATE(Table2[[#This Row],[Measure]],Table2[[#This Row],[Variant]])</f>
        <v>BayRetroHighbay85</v>
      </c>
      <c r="E2267">
        <v>37</v>
      </c>
      <c r="F2267" t="str">
        <f>CONCATENATE(Table2[[#This Row],[Measure &amp; Variant]],Table2[[#This Row],[Rated Power/Unit]])</f>
        <v>BayRetroHighbay8537</v>
      </c>
      <c r="G2267">
        <f>Table2[[#This Row],[Rated Power/Unit]]</f>
        <v>37</v>
      </c>
    </row>
    <row r="2268" spans="2:7">
      <c r="B2268" s="325" t="s">
        <v>271</v>
      </c>
      <c r="C2268" s="325" t="s">
        <v>327</v>
      </c>
      <c r="D2268" s="325" t="str">
        <f>CONCATENATE(Table2[[#This Row],[Measure]],Table2[[#This Row],[Variant]])</f>
        <v>BayRetroHighbay85</v>
      </c>
      <c r="E2268">
        <v>38</v>
      </c>
      <c r="F2268" t="str">
        <f>CONCATENATE(Table2[[#This Row],[Measure &amp; Variant]],Table2[[#This Row],[Rated Power/Unit]])</f>
        <v>BayRetroHighbay8538</v>
      </c>
      <c r="G2268">
        <f>Table2[[#This Row],[Rated Power/Unit]]</f>
        <v>38</v>
      </c>
    </row>
    <row r="2269" spans="2:7">
      <c r="B2269" s="325" t="s">
        <v>271</v>
      </c>
      <c r="C2269" s="325" t="s">
        <v>327</v>
      </c>
      <c r="D2269" s="325" t="str">
        <f>CONCATENATE(Table2[[#This Row],[Measure]],Table2[[#This Row],[Variant]])</f>
        <v>BayRetroHighbay85</v>
      </c>
      <c r="E2269">
        <v>39</v>
      </c>
      <c r="F2269" t="str">
        <f>CONCATENATE(Table2[[#This Row],[Measure &amp; Variant]],Table2[[#This Row],[Rated Power/Unit]])</f>
        <v>BayRetroHighbay8539</v>
      </c>
      <c r="G2269">
        <f>Table2[[#This Row],[Rated Power/Unit]]</f>
        <v>39</v>
      </c>
    </row>
    <row r="2270" spans="2:7">
      <c r="B2270" s="325" t="s">
        <v>271</v>
      </c>
      <c r="C2270" s="325" t="s">
        <v>327</v>
      </c>
      <c r="D2270" s="325" t="str">
        <f>CONCATENATE(Table2[[#This Row],[Measure]],Table2[[#This Row],[Variant]])</f>
        <v>BayRetroHighbay85</v>
      </c>
      <c r="E2270">
        <v>40</v>
      </c>
      <c r="F2270" t="str">
        <f>CONCATENATE(Table2[[#This Row],[Measure &amp; Variant]],Table2[[#This Row],[Rated Power/Unit]])</f>
        <v>BayRetroHighbay8540</v>
      </c>
      <c r="G2270">
        <f>Table2[[#This Row],[Rated Power/Unit]]</f>
        <v>40</v>
      </c>
    </row>
    <row r="2271" spans="2:7">
      <c r="B2271" s="325" t="s">
        <v>271</v>
      </c>
      <c r="C2271" s="325" t="s">
        <v>327</v>
      </c>
      <c r="D2271" s="325" t="str">
        <f>CONCATENATE(Table2[[#This Row],[Measure]],Table2[[#This Row],[Variant]])</f>
        <v>BayRetroHighbay85</v>
      </c>
      <c r="E2271">
        <v>41</v>
      </c>
      <c r="F2271" t="str">
        <f>CONCATENATE(Table2[[#This Row],[Measure &amp; Variant]],Table2[[#This Row],[Rated Power/Unit]])</f>
        <v>BayRetroHighbay8541</v>
      </c>
      <c r="G2271">
        <f>Table2[[#This Row],[Rated Power/Unit]]</f>
        <v>41</v>
      </c>
    </row>
    <row r="2272" spans="2:7">
      <c r="B2272" s="325" t="s">
        <v>271</v>
      </c>
      <c r="C2272" s="325" t="s">
        <v>327</v>
      </c>
      <c r="D2272" s="325" t="str">
        <f>CONCATENATE(Table2[[#This Row],[Measure]],Table2[[#This Row],[Variant]])</f>
        <v>BayRetroHighbay85</v>
      </c>
      <c r="E2272">
        <v>42</v>
      </c>
      <c r="F2272" t="str">
        <f>CONCATENATE(Table2[[#This Row],[Measure &amp; Variant]],Table2[[#This Row],[Rated Power/Unit]])</f>
        <v>BayRetroHighbay8542</v>
      </c>
      <c r="G2272">
        <f>Table2[[#This Row],[Rated Power/Unit]]</f>
        <v>42</v>
      </c>
    </row>
    <row r="2273" spans="2:7">
      <c r="B2273" s="325" t="s">
        <v>271</v>
      </c>
      <c r="C2273" s="325" t="s">
        <v>327</v>
      </c>
      <c r="D2273" s="325" t="str">
        <f>CONCATENATE(Table2[[#This Row],[Measure]],Table2[[#This Row],[Variant]])</f>
        <v>BayRetroHighbay85</v>
      </c>
      <c r="E2273">
        <v>43</v>
      </c>
      <c r="F2273" t="str">
        <f>CONCATENATE(Table2[[#This Row],[Measure &amp; Variant]],Table2[[#This Row],[Rated Power/Unit]])</f>
        <v>BayRetroHighbay8543</v>
      </c>
      <c r="G2273">
        <f>Table2[[#This Row],[Rated Power/Unit]]</f>
        <v>43</v>
      </c>
    </row>
    <row r="2274" spans="2:7">
      <c r="B2274" s="325" t="s">
        <v>271</v>
      </c>
      <c r="C2274" s="325" t="s">
        <v>327</v>
      </c>
      <c r="D2274" s="325" t="str">
        <f>CONCATENATE(Table2[[#This Row],[Measure]],Table2[[#This Row],[Variant]])</f>
        <v>BayRetroHighbay85</v>
      </c>
      <c r="E2274">
        <v>44</v>
      </c>
      <c r="F2274" t="str">
        <f>CONCATENATE(Table2[[#This Row],[Measure &amp; Variant]],Table2[[#This Row],[Rated Power/Unit]])</f>
        <v>BayRetroHighbay8544</v>
      </c>
      <c r="G2274">
        <f>Table2[[#This Row],[Rated Power/Unit]]</f>
        <v>44</v>
      </c>
    </row>
    <row r="2275" spans="2:7">
      <c r="B2275" s="325" t="s">
        <v>271</v>
      </c>
      <c r="C2275" s="325" t="s">
        <v>327</v>
      </c>
      <c r="D2275" s="325" t="str">
        <f>CONCATENATE(Table2[[#This Row],[Measure]],Table2[[#This Row],[Variant]])</f>
        <v>BayRetroHighbay85</v>
      </c>
      <c r="E2275">
        <v>45</v>
      </c>
      <c r="F2275" t="str">
        <f>CONCATENATE(Table2[[#This Row],[Measure &amp; Variant]],Table2[[#This Row],[Rated Power/Unit]])</f>
        <v>BayRetroHighbay8545</v>
      </c>
      <c r="G2275">
        <f>Table2[[#This Row],[Rated Power/Unit]]</f>
        <v>45</v>
      </c>
    </row>
    <row r="2276" spans="2:7">
      <c r="B2276" s="325" t="s">
        <v>271</v>
      </c>
      <c r="C2276" s="325" t="s">
        <v>327</v>
      </c>
      <c r="D2276" s="325" t="str">
        <f>CONCATENATE(Table2[[#This Row],[Measure]],Table2[[#This Row],[Variant]])</f>
        <v>BayRetroHighbay85</v>
      </c>
      <c r="E2276">
        <v>46</v>
      </c>
      <c r="F2276" t="str">
        <f>CONCATENATE(Table2[[#This Row],[Measure &amp; Variant]],Table2[[#This Row],[Rated Power/Unit]])</f>
        <v>BayRetroHighbay8546</v>
      </c>
      <c r="G2276">
        <f>Table2[[#This Row],[Rated Power/Unit]]</f>
        <v>46</v>
      </c>
    </row>
    <row r="2277" spans="2:7">
      <c r="B2277" s="325" t="s">
        <v>271</v>
      </c>
      <c r="C2277" s="325" t="s">
        <v>327</v>
      </c>
      <c r="D2277" s="325" t="str">
        <f>CONCATENATE(Table2[[#This Row],[Measure]],Table2[[#This Row],[Variant]])</f>
        <v>BayRetroHighbay85</v>
      </c>
      <c r="E2277">
        <v>47</v>
      </c>
      <c r="F2277" t="str">
        <f>CONCATENATE(Table2[[#This Row],[Measure &amp; Variant]],Table2[[#This Row],[Rated Power/Unit]])</f>
        <v>BayRetroHighbay8547</v>
      </c>
      <c r="G2277">
        <f>Table2[[#This Row],[Rated Power/Unit]]</f>
        <v>47</v>
      </c>
    </row>
    <row r="2278" spans="2:7">
      <c r="B2278" s="325" t="s">
        <v>271</v>
      </c>
      <c r="C2278" s="325" t="s">
        <v>327</v>
      </c>
      <c r="D2278" s="325" t="str">
        <f>CONCATENATE(Table2[[#This Row],[Measure]],Table2[[#This Row],[Variant]])</f>
        <v>BayRetroHighbay85</v>
      </c>
      <c r="E2278">
        <v>48</v>
      </c>
      <c r="F2278" t="str">
        <f>CONCATENATE(Table2[[#This Row],[Measure &amp; Variant]],Table2[[#This Row],[Rated Power/Unit]])</f>
        <v>BayRetroHighbay8548</v>
      </c>
      <c r="G2278">
        <f>Table2[[#This Row],[Rated Power/Unit]]</f>
        <v>48</v>
      </c>
    </row>
    <row r="2279" spans="2:7">
      <c r="B2279" s="325" t="s">
        <v>271</v>
      </c>
      <c r="C2279" s="325" t="s">
        <v>327</v>
      </c>
      <c r="D2279" s="325" t="str">
        <f>CONCATENATE(Table2[[#This Row],[Measure]],Table2[[#This Row],[Variant]])</f>
        <v>BayRetroHighbay85</v>
      </c>
      <c r="E2279">
        <v>49</v>
      </c>
      <c r="F2279" t="str">
        <f>CONCATENATE(Table2[[#This Row],[Measure &amp; Variant]],Table2[[#This Row],[Rated Power/Unit]])</f>
        <v>BayRetroHighbay8549</v>
      </c>
      <c r="G2279">
        <f>Table2[[#This Row],[Rated Power/Unit]]</f>
        <v>49</v>
      </c>
    </row>
    <row r="2280" spans="2:7">
      <c r="B2280" s="325" t="s">
        <v>271</v>
      </c>
      <c r="C2280" s="325" t="s">
        <v>327</v>
      </c>
      <c r="D2280" s="325" t="str">
        <f>CONCATENATE(Table2[[#This Row],[Measure]],Table2[[#This Row],[Variant]])</f>
        <v>BayRetroHighbay85</v>
      </c>
      <c r="E2280">
        <v>50</v>
      </c>
      <c r="F2280" t="str">
        <f>CONCATENATE(Table2[[#This Row],[Measure &amp; Variant]],Table2[[#This Row],[Rated Power/Unit]])</f>
        <v>BayRetroHighbay8550</v>
      </c>
      <c r="G2280">
        <f>Table2[[#This Row],[Rated Power/Unit]]</f>
        <v>50</v>
      </c>
    </row>
    <row r="2281" spans="2:7">
      <c r="B2281" s="325" t="s">
        <v>271</v>
      </c>
      <c r="C2281" s="325" t="s">
        <v>327</v>
      </c>
      <c r="D2281" s="325" t="str">
        <f>CONCATENATE(Table2[[#This Row],[Measure]],Table2[[#This Row],[Variant]])</f>
        <v>BayRetroHighbay85</v>
      </c>
      <c r="E2281">
        <v>51</v>
      </c>
      <c r="F2281" t="str">
        <f>CONCATENATE(Table2[[#This Row],[Measure &amp; Variant]],Table2[[#This Row],[Rated Power/Unit]])</f>
        <v>BayRetroHighbay8551</v>
      </c>
      <c r="G2281">
        <f>Table2[[#This Row],[Rated Power/Unit]]</f>
        <v>51</v>
      </c>
    </row>
    <row r="2282" spans="2:7">
      <c r="B2282" s="325" t="s">
        <v>271</v>
      </c>
      <c r="C2282" s="325" t="s">
        <v>327</v>
      </c>
      <c r="D2282" s="325" t="str">
        <f>CONCATENATE(Table2[[#This Row],[Measure]],Table2[[#This Row],[Variant]])</f>
        <v>BayRetroHighbay85</v>
      </c>
      <c r="E2282">
        <v>52</v>
      </c>
      <c r="F2282" t="str">
        <f>CONCATENATE(Table2[[#This Row],[Measure &amp; Variant]],Table2[[#This Row],[Rated Power/Unit]])</f>
        <v>BayRetroHighbay8552</v>
      </c>
      <c r="G2282">
        <f>Table2[[#This Row],[Rated Power/Unit]]</f>
        <v>52</v>
      </c>
    </row>
    <row r="2283" spans="2:7">
      <c r="B2283" s="325" t="s">
        <v>271</v>
      </c>
      <c r="C2283" s="325" t="s">
        <v>327</v>
      </c>
      <c r="D2283" s="325" t="str">
        <f>CONCATENATE(Table2[[#This Row],[Measure]],Table2[[#This Row],[Variant]])</f>
        <v>BayRetroHighbay85</v>
      </c>
      <c r="E2283">
        <v>53</v>
      </c>
      <c r="F2283" t="str">
        <f>CONCATENATE(Table2[[#This Row],[Measure &amp; Variant]],Table2[[#This Row],[Rated Power/Unit]])</f>
        <v>BayRetroHighbay8553</v>
      </c>
      <c r="G2283">
        <f>Table2[[#This Row],[Rated Power/Unit]]</f>
        <v>53</v>
      </c>
    </row>
    <row r="2284" spans="2:7">
      <c r="B2284" s="325" t="s">
        <v>271</v>
      </c>
      <c r="C2284" s="325" t="s">
        <v>327</v>
      </c>
      <c r="D2284" s="325" t="str">
        <f>CONCATENATE(Table2[[#This Row],[Measure]],Table2[[#This Row],[Variant]])</f>
        <v>BayRetroHighbay85</v>
      </c>
      <c r="E2284">
        <v>54</v>
      </c>
      <c r="F2284" t="str">
        <f>CONCATENATE(Table2[[#This Row],[Measure &amp; Variant]],Table2[[#This Row],[Rated Power/Unit]])</f>
        <v>BayRetroHighbay8554</v>
      </c>
      <c r="G2284">
        <f>Table2[[#This Row],[Rated Power/Unit]]</f>
        <v>54</v>
      </c>
    </row>
    <row r="2285" spans="2:7">
      <c r="B2285" s="325" t="s">
        <v>271</v>
      </c>
      <c r="C2285" s="325" t="s">
        <v>327</v>
      </c>
      <c r="D2285" s="325" t="str">
        <f>CONCATENATE(Table2[[#This Row],[Measure]],Table2[[#This Row],[Variant]])</f>
        <v>BayRetroHighbay85</v>
      </c>
      <c r="E2285">
        <v>55</v>
      </c>
      <c r="F2285" t="str">
        <f>CONCATENATE(Table2[[#This Row],[Measure &amp; Variant]],Table2[[#This Row],[Rated Power/Unit]])</f>
        <v>BayRetroHighbay8555</v>
      </c>
      <c r="G2285">
        <f>Table2[[#This Row],[Rated Power/Unit]]</f>
        <v>55</v>
      </c>
    </row>
    <row r="2286" spans="2:7">
      <c r="B2286" s="325" t="s">
        <v>271</v>
      </c>
      <c r="C2286" s="325" t="s">
        <v>327</v>
      </c>
      <c r="D2286" s="325" t="str">
        <f>CONCATENATE(Table2[[#This Row],[Measure]],Table2[[#This Row],[Variant]])</f>
        <v>BayRetroHighbay85</v>
      </c>
      <c r="E2286">
        <v>56</v>
      </c>
      <c r="F2286" t="str">
        <f>CONCATENATE(Table2[[#This Row],[Measure &amp; Variant]],Table2[[#This Row],[Rated Power/Unit]])</f>
        <v>BayRetroHighbay8556</v>
      </c>
      <c r="G2286">
        <f>Table2[[#This Row],[Rated Power/Unit]]</f>
        <v>56</v>
      </c>
    </row>
    <row r="2287" spans="2:7">
      <c r="B2287" s="325" t="s">
        <v>271</v>
      </c>
      <c r="C2287" s="325" t="s">
        <v>327</v>
      </c>
      <c r="D2287" s="325" t="str">
        <f>CONCATENATE(Table2[[#This Row],[Measure]],Table2[[#This Row],[Variant]])</f>
        <v>BayRetroHighbay85</v>
      </c>
      <c r="E2287">
        <v>57</v>
      </c>
      <c r="F2287" t="str">
        <f>CONCATENATE(Table2[[#This Row],[Measure &amp; Variant]],Table2[[#This Row],[Rated Power/Unit]])</f>
        <v>BayRetroHighbay8557</v>
      </c>
      <c r="G2287">
        <f>Table2[[#This Row],[Rated Power/Unit]]</f>
        <v>57</v>
      </c>
    </row>
    <row r="2288" spans="2:7">
      <c r="B2288" s="325" t="s">
        <v>271</v>
      </c>
      <c r="C2288" s="325" t="s">
        <v>327</v>
      </c>
      <c r="D2288" s="325" t="str">
        <f>CONCATENATE(Table2[[#This Row],[Measure]],Table2[[#This Row],[Variant]])</f>
        <v>BayRetroHighbay85</v>
      </c>
      <c r="E2288">
        <v>58</v>
      </c>
      <c r="F2288" t="str">
        <f>CONCATENATE(Table2[[#This Row],[Measure &amp; Variant]],Table2[[#This Row],[Rated Power/Unit]])</f>
        <v>BayRetroHighbay8558</v>
      </c>
      <c r="G2288">
        <f>Table2[[#This Row],[Rated Power/Unit]]</f>
        <v>58</v>
      </c>
    </row>
    <row r="2289" spans="2:7">
      <c r="B2289" s="325" t="s">
        <v>271</v>
      </c>
      <c r="C2289" s="325" t="s">
        <v>327</v>
      </c>
      <c r="D2289" s="325" t="str">
        <f>CONCATENATE(Table2[[#This Row],[Measure]],Table2[[#This Row],[Variant]])</f>
        <v>BayRetroHighbay85</v>
      </c>
      <c r="E2289">
        <v>59</v>
      </c>
      <c r="F2289" t="str">
        <f>CONCATENATE(Table2[[#This Row],[Measure &amp; Variant]],Table2[[#This Row],[Rated Power/Unit]])</f>
        <v>BayRetroHighbay8559</v>
      </c>
      <c r="G2289">
        <f>Table2[[#This Row],[Rated Power/Unit]]</f>
        <v>59</v>
      </c>
    </row>
    <row r="2290" spans="2:7">
      <c r="B2290" s="325" t="s">
        <v>271</v>
      </c>
      <c r="C2290" s="325" t="s">
        <v>327</v>
      </c>
      <c r="D2290" s="325" t="str">
        <f>CONCATENATE(Table2[[#This Row],[Measure]],Table2[[#This Row],[Variant]])</f>
        <v>BayRetroHighbay85</v>
      </c>
      <c r="E2290">
        <v>60</v>
      </c>
      <c r="F2290" t="str">
        <f>CONCATENATE(Table2[[#This Row],[Measure &amp; Variant]],Table2[[#This Row],[Rated Power/Unit]])</f>
        <v>BayRetroHighbay8560</v>
      </c>
      <c r="G2290">
        <f>Table2[[#This Row],[Rated Power/Unit]]</f>
        <v>60</v>
      </c>
    </row>
    <row r="2291" spans="2:7">
      <c r="B2291" s="325" t="s">
        <v>271</v>
      </c>
      <c r="C2291" s="325" t="s">
        <v>327</v>
      </c>
      <c r="D2291" s="325" t="str">
        <f>CONCATENATE(Table2[[#This Row],[Measure]],Table2[[#This Row],[Variant]])</f>
        <v>BayRetroHighbay85</v>
      </c>
      <c r="E2291">
        <v>61</v>
      </c>
      <c r="F2291" t="str">
        <f>CONCATENATE(Table2[[#This Row],[Measure &amp; Variant]],Table2[[#This Row],[Rated Power/Unit]])</f>
        <v>BayRetroHighbay8561</v>
      </c>
      <c r="G2291">
        <f>Table2[[#This Row],[Rated Power/Unit]]</f>
        <v>61</v>
      </c>
    </row>
    <row r="2292" spans="2:7">
      <c r="B2292" s="325" t="s">
        <v>271</v>
      </c>
      <c r="C2292" s="325" t="s">
        <v>327</v>
      </c>
      <c r="D2292" s="325" t="str">
        <f>CONCATENATE(Table2[[#This Row],[Measure]],Table2[[#This Row],[Variant]])</f>
        <v>BayRetroHighbay85</v>
      </c>
      <c r="E2292">
        <v>62</v>
      </c>
      <c r="F2292" t="str">
        <f>CONCATENATE(Table2[[#This Row],[Measure &amp; Variant]],Table2[[#This Row],[Rated Power/Unit]])</f>
        <v>BayRetroHighbay8562</v>
      </c>
      <c r="G2292">
        <f>Table2[[#This Row],[Rated Power/Unit]]</f>
        <v>62</v>
      </c>
    </row>
    <row r="2293" spans="2:7">
      <c r="B2293" s="325" t="s">
        <v>271</v>
      </c>
      <c r="C2293" s="325" t="s">
        <v>327</v>
      </c>
      <c r="D2293" s="325" t="str">
        <f>CONCATENATE(Table2[[#This Row],[Measure]],Table2[[#This Row],[Variant]])</f>
        <v>BayRetroHighbay85</v>
      </c>
      <c r="E2293">
        <v>63</v>
      </c>
      <c r="F2293" t="str">
        <f>CONCATENATE(Table2[[#This Row],[Measure &amp; Variant]],Table2[[#This Row],[Rated Power/Unit]])</f>
        <v>BayRetroHighbay8563</v>
      </c>
      <c r="G2293">
        <f>Table2[[#This Row],[Rated Power/Unit]]</f>
        <v>63</v>
      </c>
    </row>
    <row r="2294" spans="2:7">
      <c r="B2294" s="325" t="s">
        <v>271</v>
      </c>
      <c r="C2294" s="325" t="s">
        <v>327</v>
      </c>
      <c r="D2294" s="325" t="str">
        <f>CONCATENATE(Table2[[#This Row],[Measure]],Table2[[#This Row],[Variant]])</f>
        <v>BayRetroHighbay85</v>
      </c>
      <c r="E2294">
        <v>64</v>
      </c>
      <c r="F2294" t="str">
        <f>CONCATENATE(Table2[[#This Row],[Measure &amp; Variant]],Table2[[#This Row],[Rated Power/Unit]])</f>
        <v>BayRetroHighbay8564</v>
      </c>
      <c r="G2294">
        <f>Table2[[#This Row],[Rated Power/Unit]]</f>
        <v>64</v>
      </c>
    </row>
    <row r="2295" spans="2:7">
      <c r="B2295" s="325" t="s">
        <v>271</v>
      </c>
      <c r="C2295" s="325" t="s">
        <v>327</v>
      </c>
      <c r="D2295" s="325" t="str">
        <f>CONCATENATE(Table2[[#This Row],[Measure]],Table2[[#This Row],[Variant]])</f>
        <v>BayRetroHighbay85</v>
      </c>
      <c r="E2295">
        <v>65</v>
      </c>
      <c r="F2295" t="str">
        <f>CONCATENATE(Table2[[#This Row],[Measure &amp; Variant]],Table2[[#This Row],[Rated Power/Unit]])</f>
        <v>BayRetroHighbay8565</v>
      </c>
      <c r="G2295">
        <f>Table2[[#This Row],[Rated Power/Unit]]</f>
        <v>65</v>
      </c>
    </row>
    <row r="2296" spans="2:7">
      <c r="B2296" s="325" t="s">
        <v>271</v>
      </c>
      <c r="C2296" s="325" t="s">
        <v>327</v>
      </c>
      <c r="D2296" s="325" t="str">
        <f>CONCATENATE(Table2[[#This Row],[Measure]],Table2[[#This Row],[Variant]])</f>
        <v>BayRetroHighbay85</v>
      </c>
      <c r="E2296">
        <v>66</v>
      </c>
      <c r="F2296" t="str">
        <f>CONCATENATE(Table2[[#This Row],[Measure &amp; Variant]],Table2[[#This Row],[Rated Power/Unit]])</f>
        <v>BayRetroHighbay8566</v>
      </c>
      <c r="G2296">
        <f>Table2[[#This Row],[Rated Power/Unit]]</f>
        <v>66</v>
      </c>
    </row>
    <row r="2297" spans="2:7">
      <c r="B2297" s="325" t="s">
        <v>271</v>
      </c>
      <c r="C2297" s="325" t="s">
        <v>327</v>
      </c>
      <c r="D2297" s="325" t="str">
        <f>CONCATENATE(Table2[[#This Row],[Measure]],Table2[[#This Row],[Variant]])</f>
        <v>BayRetroHighbay85</v>
      </c>
      <c r="E2297">
        <v>67</v>
      </c>
      <c r="F2297" t="str">
        <f>CONCATENATE(Table2[[#This Row],[Measure &amp; Variant]],Table2[[#This Row],[Rated Power/Unit]])</f>
        <v>BayRetroHighbay8567</v>
      </c>
      <c r="G2297">
        <f>Table2[[#This Row],[Rated Power/Unit]]</f>
        <v>67</v>
      </c>
    </row>
    <row r="2298" spans="2:7">
      <c r="B2298" s="325" t="s">
        <v>271</v>
      </c>
      <c r="C2298" s="325" t="s">
        <v>327</v>
      </c>
      <c r="D2298" s="325" t="str">
        <f>CONCATENATE(Table2[[#This Row],[Measure]],Table2[[#This Row],[Variant]])</f>
        <v>BayRetroHighbay85</v>
      </c>
      <c r="E2298">
        <v>68</v>
      </c>
      <c r="F2298" t="str">
        <f>CONCATENATE(Table2[[#This Row],[Measure &amp; Variant]],Table2[[#This Row],[Rated Power/Unit]])</f>
        <v>BayRetroHighbay8568</v>
      </c>
      <c r="G2298">
        <f>Table2[[#This Row],[Rated Power/Unit]]</f>
        <v>68</v>
      </c>
    </row>
    <row r="2299" spans="2:7">
      <c r="B2299" s="325" t="s">
        <v>271</v>
      </c>
      <c r="C2299" s="325" t="s">
        <v>327</v>
      </c>
      <c r="D2299" s="325" t="str">
        <f>CONCATENATE(Table2[[#This Row],[Measure]],Table2[[#This Row],[Variant]])</f>
        <v>BayRetroHighbay85</v>
      </c>
      <c r="E2299">
        <v>69</v>
      </c>
      <c r="F2299" t="str">
        <f>CONCATENATE(Table2[[#This Row],[Measure &amp; Variant]],Table2[[#This Row],[Rated Power/Unit]])</f>
        <v>BayRetroHighbay8569</v>
      </c>
      <c r="G2299">
        <f>Table2[[#This Row],[Rated Power/Unit]]</f>
        <v>69</v>
      </c>
    </row>
    <row r="2300" spans="2:7">
      <c r="B2300" s="325" t="s">
        <v>271</v>
      </c>
      <c r="C2300" s="325" t="s">
        <v>327</v>
      </c>
      <c r="D2300" s="325" t="str">
        <f>CONCATENATE(Table2[[#This Row],[Measure]],Table2[[#This Row],[Variant]])</f>
        <v>BayRetroHighbay85</v>
      </c>
      <c r="E2300">
        <v>70</v>
      </c>
      <c r="F2300" t="str">
        <f>CONCATENATE(Table2[[#This Row],[Measure &amp; Variant]],Table2[[#This Row],[Rated Power/Unit]])</f>
        <v>BayRetroHighbay8570</v>
      </c>
      <c r="G2300">
        <f>Table2[[#This Row],[Rated Power/Unit]]</f>
        <v>70</v>
      </c>
    </row>
    <row r="2301" spans="2:7">
      <c r="B2301" s="325" t="s">
        <v>271</v>
      </c>
      <c r="C2301" s="325" t="s">
        <v>327</v>
      </c>
      <c r="D2301" s="325" t="str">
        <f>CONCATENATE(Table2[[#This Row],[Measure]],Table2[[#This Row],[Variant]])</f>
        <v>BayRetroHighbay85</v>
      </c>
      <c r="E2301">
        <v>71</v>
      </c>
      <c r="F2301" t="str">
        <f>CONCATENATE(Table2[[#This Row],[Measure &amp; Variant]],Table2[[#This Row],[Rated Power/Unit]])</f>
        <v>BayRetroHighbay8571</v>
      </c>
      <c r="G2301">
        <f>Table2[[#This Row],[Rated Power/Unit]]</f>
        <v>71</v>
      </c>
    </row>
    <row r="2302" spans="2:7">
      <c r="B2302" s="325" t="s">
        <v>271</v>
      </c>
      <c r="C2302" s="325" t="s">
        <v>327</v>
      </c>
      <c r="D2302" s="325" t="str">
        <f>CONCATENATE(Table2[[#This Row],[Measure]],Table2[[#This Row],[Variant]])</f>
        <v>BayRetroHighbay85</v>
      </c>
      <c r="E2302">
        <v>72</v>
      </c>
      <c r="F2302" t="str">
        <f>CONCATENATE(Table2[[#This Row],[Measure &amp; Variant]],Table2[[#This Row],[Rated Power/Unit]])</f>
        <v>BayRetroHighbay8572</v>
      </c>
      <c r="G2302">
        <f>Table2[[#This Row],[Rated Power/Unit]]</f>
        <v>72</v>
      </c>
    </row>
    <row r="2303" spans="2:7">
      <c r="B2303" s="325" t="s">
        <v>271</v>
      </c>
      <c r="C2303" s="325" t="s">
        <v>327</v>
      </c>
      <c r="D2303" s="325" t="str">
        <f>CONCATENATE(Table2[[#This Row],[Measure]],Table2[[#This Row],[Variant]])</f>
        <v>BayRetroHighbay85</v>
      </c>
      <c r="E2303">
        <v>73</v>
      </c>
      <c r="F2303" t="str">
        <f>CONCATENATE(Table2[[#This Row],[Measure &amp; Variant]],Table2[[#This Row],[Rated Power/Unit]])</f>
        <v>BayRetroHighbay8573</v>
      </c>
      <c r="G2303">
        <f>Table2[[#This Row],[Rated Power/Unit]]</f>
        <v>73</v>
      </c>
    </row>
    <row r="2304" spans="2:7">
      <c r="B2304" s="325" t="s">
        <v>271</v>
      </c>
      <c r="C2304" s="325" t="s">
        <v>327</v>
      </c>
      <c r="D2304" s="325" t="str">
        <f>CONCATENATE(Table2[[#This Row],[Measure]],Table2[[#This Row],[Variant]])</f>
        <v>BayRetroHighbay85</v>
      </c>
      <c r="E2304">
        <v>74</v>
      </c>
      <c r="F2304" t="str">
        <f>CONCATENATE(Table2[[#This Row],[Measure &amp; Variant]],Table2[[#This Row],[Rated Power/Unit]])</f>
        <v>BayRetroHighbay8574</v>
      </c>
      <c r="G2304">
        <f>Table2[[#This Row],[Rated Power/Unit]]</f>
        <v>74</v>
      </c>
    </row>
    <row r="2305" spans="2:7">
      <c r="B2305" s="325" t="s">
        <v>271</v>
      </c>
      <c r="C2305" s="325" t="s">
        <v>327</v>
      </c>
      <c r="D2305" s="325" t="str">
        <f>CONCATENATE(Table2[[#This Row],[Measure]],Table2[[#This Row],[Variant]])</f>
        <v>BayRetroHighbay85</v>
      </c>
      <c r="E2305">
        <v>75</v>
      </c>
      <c r="F2305" t="str">
        <f>CONCATENATE(Table2[[#This Row],[Measure &amp; Variant]],Table2[[#This Row],[Rated Power/Unit]])</f>
        <v>BayRetroHighbay8575</v>
      </c>
      <c r="G2305">
        <f>Table2[[#This Row],[Rated Power/Unit]]</f>
        <v>75</v>
      </c>
    </row>
    <row r="2306" spans="2:7">
      <c r="B2306" s="325" t="s">
        <v>271</v>
      </c>
      <c r="C2306" s="325" t="s">
        <v>327</v>
      </c>
      <c r="D2306" s="325" t="str">
        <f>CONCATENATE(Table2[[#This Row],[Measure]],Table2[[#This Row],[Variant]])</f>
        <v>BayRetroHighbay85</v>
      </c>
      <c r="E2306">
        <v>76</v>
      </c>
      <c r="F2306" t="str">
        <f>CONCATENATE(Table2[[#This Row],[Measure &amp; Variant]],Table2[[#This Row],[Rated Power/Unit]])</f>
        <v>BayRetroHighbay8576</v>
      </c>
      <c r="G2306">
        <f>Table2[[#This Row],[Rated Power/Unit]]</f>
        <v>76</v>
      </c>
    </row>
    <row r="2307" spans="2:7">
      <c r="B2307" s="325" t="s">
        <v>271</v>
      </c>
      <c r="C2307" s="325" t="s">
        <v>327</v>
      </c>
      <c r="D2307" s="325" t="str">
        <f>CONCATENATE(Table2[[#This Row],[Measure]],Table2[[#This Row],[Variant]])</f>
        <v>BayRetroHighbay85</v>
      </c>
      <c r="E2307">
        <v>77</v>
      </c>
      <c r="F2307" t="str">
        <f>CONCATENATE(Table2[[#This Row],[Measure &amp; Variant]],Table2[[#This Row],[Rated Power/Unit]])</f>
        <v>BayRetroHighbay8577</v>
      </c>
      <c r="G2307">
        <f>Table2[[#This Row],[Rated Power/Unit]]</f>
        <v>77</v>
      </c>
    </row>
    <row r="2308" spans="2:7">
      <c r="B2308" s="325" t="s">
        <v>271</v>
      </c>
      <c r="C2308" s="325" t="s">
        <v>327</v>
      </c>
      <c r="D2308" s="325" t="str">
        <f>CONCATENATE(Table2[[#This Row],[Measure]],Table2[[#This Row],[Variant]])</f>
        <v>BayRetroHighbay85</v>
      </c>
      <c r="E2308">
        <v>78</v>
      </c>
      <c r="F2308" t="str">
        <f>CONCATENATE(Table2[[#This Row],[Measure &amp; Variant]],Table2[[#This Row],[Rated Power/Unit]])</f>
        <v>BayRetroHighbay8578</v>
      </c>
      <c r="G2308">
        <f>Table2[[#This Row],[Rated Power/Unit]]</f>
        <v>78</v>
      </c>
    </row>
    <row r="2309" spans="2:7">
      <c r="B2309" s="325" t="s">
        <v>271</v>
      </c>
      <c r="C2309" s="325" t="s">
        <v>327</v>
      </c>
      <c r="D2309" s="325" t="str">
        <f>CONCATENATE(Table2[[#This Row],[Measure]],Table2[[#This Row],[Variant]])</f>
        <v>BayRetroHighbay85</v>
      </c>
      <c r="E2309">
        <v>79</v>
      </c>
      <c r="F2309" t="str">
        <f>CONCATENATE(Table2[[#This Row],[Measure &amp; Variant]],Table2[[#This Row],[Rated Power/Unit]])</f>
        <v>BayRetroHighbay8579</v>
      </c>
      <c r="G2309">
        <f>Table2[[#This Row],[Rated Power/Unit]]</f>
        <v>79</v>
      </c>
    </row>
    <row r="2310" spans="2:7">
      <c r="B2310" s="325" t="s">
        <v>271</v>
      </c>
      <c r="C2310" s="325" t="s">
        <v>327</v>
      </c>
      <c r="D2310" s="325" t="str">
        <f>CONCATENATE(Table2[[#This Row],[Measure]],Table2[[#This Row],[Variant]])</f>
        <v>BayRetroHighbay85</v>
      </c>
      <c r="E2310">
        <v>80</v>
      </c>
      <c r="F2310" t="str">
        <f>CONCATENATE(Table2[[#This Row],[Measure &amp; Variant]],Table2[[#This Row],[Rated Power/Unit]])</f>
        <v>BayRetroHighbay8580</v>
      </c>
      <c r="G2310">
        <f>Table2[[#This Row],[Rated Power/Unit]]</f>
        <v>80</v>
      </c>
    </row>
    <row r="2311" spans="2:7">
      <c r="B2311" s="325" t="s">
        <v>271</v>
      </c>
      <c r="C2311" s="325" t="s">
        <v>327</v>
      </c>
      <c r="D2311" s="325" t="str">
        <f>CONCATENATE(Table2[[#This Row],[Measure]],Table2[[#This Row],[Variant]])</f>
        <v>BayRetroHighbay85</v>
      </c>
      <c r="E2311">
        <v>81</v>
      </c>
      <c r="F2311" t="str">
        <f>CONCATENATE(Table2[[#This Row],[Measure &amp; Variant]],Table2[[#This Row],[Rated Power/Unit]])</f>
        <v>BayRetroHighbay8581</v>
      </c>
      <c r="G2311">
        <f>Table2[[#This Row],[Rated Power/Unit]]</f>
        <v>81</v>
      </c>
    </row>
    <row r="2312" spans="2:7">
      <c r="B2312" s="325" t="s">
        <v>271</v>
      </c>
      <c r="C2312" s="325" t="s">
        <v>327</v>
      </c>
      <c r="D2312" s="325" t="str">
        <f>CONCATENATE(Table2[[#This Row],[Measure]],Table2[[#This Row],[Variant]])</f>
        <v>BayRetroHighbay85</v>
      </c>
      <c r="E2312">
        <v>82</v>
      </c>
      <c r="F2312" t="str">
        <f>CONCATENATE(Table2[[#This Row],[Measure &amp; Variant]],Table2[[#This Row],[Rated Power/Unit]])</f>
        <v>BayRetroHighbay8582</v>
      </c>
      <c r="G2312">
        <f>Table2[[#This Row],[Rated Power/Unit]]</f>
        <v>82</v>
      </c>
    </row>
    <row r="2313" spans="2:7">
      <c r="B2313" s="325" t="s">
        <v>271</v>
      </c>
      <c r="C2313" s="325" t="s">
        <v>327</v>
      </c>
      <c r="D2313" s="325" t="str">
        <f>CONCATENATE(Table2[[#This Row],[Measure]],Table2[[#This Row],[Variant]])</f>
        <v>BayRetroHighbay85</v>
      </c>
      <c r="E2313">
        <v>83</v>
      </c>
      <c r="F2313" t="str">
        <f>CONCATENATE(Table2[[#This Row],[Measure &amp; Variant]],Table2[[#This Row],[Rated Power/Unit]])</f>
        <v>BayRetroHighbay8583</v>
      </c>
      <c r="G2313">
        <f>Table2[[#This Row],[Rated Power/Unit]]</f>
        <v>83</v>
      </c>
    </row>
    <row r="2314" spans="2:7">
      <c r="B2314" s="325" t="s">
        <v>271</v>
      </c>
      <c r="C2314" s="325" t="s">
        <v>327</v>
      </c>
      <c r="D2314" s="325" t="str">
        <f>CONCATENATE(Table2[[#This Row],[Measure]],Table2[[#This Row],[Variant]])</f>
        <v>BayRetroHighbay85</v>
      </c>
      <c r="E2314">
        <v>84</v>
      </c>
      <c r="F2314" t="str">
        <f>CONCATENATE(Table2[[#This Row],[Measure &amp; Variant]],Table2[[#This Row],[Rated Power/Unit]])</f>
        <v>BayRetroHighbay8584</v>
      </c>
      <c r="G2314">
        <f>Table2[[#This Row],[Rated Power/Unit]]</f>
        <v>84</v>
      </c>
    </row>
    <row r="2315" spans="2:7">
      <c r="B2315" s="325" t="s">
        <v>271</v>
      </c>
      <c r="C2315" s="325" t="s">
        <v>335</v>
      </c>
      <c r="D2315" s="325" t="str">
        <f>CONCATENATE(Table2[[#This Row],[Measure]],Table2[[#This Row],[Variant]])</f>
        <v>BayRetroHighbay100</v>
      </c>
      <c r="E2315">
        <v>85</v>
      </c>
      <c r="F2315" t="str">
        <f>CONCATENATE(Table2[[#This Row],[Measure &amp; Variant]],Table2[[#This Row],[Rated Power/Unit]])</f>
        <v>BayRetroHighbay10085</v>
      </c>
      <c r="G2315">
        <f>Table2[[#This Row],[Rated Power/Unit]]</f>
        <v>85</v>
      </c>
    </row>
    <row r="2316" spans="2:7">
      <c r="B2316" s="325" t="s">
        <v>271</v>
      </c>
      <c r="C2316" s="325" t="s">
        <v>335</v>
      </c>
      <c r="D2316" s="325" t="str">
        <f>CONCATENATE(Table2[[#This Row],[Measure]],Table2[[#This Row],[Variant]])</f>
        <v>BayRetroHighbay100</v>
      </c>
      <c r="E2316">
        <v>86</v>
      </c>
      <c r="F2316" t="str">
        <f>CONCATENATE(Table2[[#This Row],[Measure &amp; Variant]],Table2[[#This Row],[Rated Power/Unit]])</f>
        <v>BayRetroHighbay10086</v>
      </c>
      <c r="G2316">
        <f>Table2[[#This Row],[Rated Power/Unit]]</f>
        <v>86</v>
      </c>
    </row>
    <row r="2317" spans="2:7">
      <c r="B2317" s="325" t="s">
        <v>271</v>
      </c>
      <c r="C2317" s="325" t="s">
        <v>335</v>
      </c>
      <c r="D2317" s="325" t="str">
        <f>CONCATENATE(Table2[[#This Row],[Measure]],Table2[[#This Row],[Variant]])</f>
        <v>BayRetroHighbay100</v>
      </c>
      <c r="E2317">
        <v>87</v>
      </c>
      <c r="F2317" t="str">
        <f>CONCATENATE(Table2[[#This Row],[Measure &amp; Variant]],Table2[[#This Row],[Rated Power/Unit]])</f>
        <v>BayRetroHighbay10087</v>
      </c>
      <c r="G2317">
        <f>Table2[[#This Row],[Rated Power/Unit]]</f>
        <v>87</v>
      </c>
    </row>
    <row r="2318" spans="2:7">
      <c r="B2318" s="325" t="s">
        <v>271</v>
      </c>
      <c r="C2318" s="325" t="s">
        <v>335</v>
      </c>
      <c r="D2318" s="325" t="str">
        <f>CONCATENATE(Table2[[#This Row],[Measure]],Table2[[#This Row],[Variant]])</f>
        <v>BayRetroHighbay100</v>
      </c>
      <c r="E2318">
        <v>88</v>
      </c>
      <c r="F2318" t="str">
        <f>CONCATENATE(Table2[[#This Row],[Measure &amp; Variant]],Table2[[#This Row],[Rated Power/Unit]])</f>
        <v>BayRetroHighbay10088</v>
      </c>
      <c r="G2318">
        <f>Table2[[#This Row],[Rated Power/Unit]]</f>
        <v>88</v>
      </c>
    </row>
    <row r="2319" spans="2:7">
      <c r="B2319" s="325" t="s">
        <v>271</v>
      </c>
      <c r="C2319" s="325" t="s">
        <v>335</v>
      </c>
      <c r="D2319" s="325" t="str">
        <f>CONCATENATE(Table2[[#This Row],[Measure]],Table2[[#This Row],[Variant]])</f>
        <v>BayRetroHighbay100</v>
      </c>
      <c r="E2319">
        <v>89</v>
      </c>
      <c r="F2319" t="str">
        <f>CONCATENATE(Table2[[#This Row],[Measure &amp; Variant]],Table2[[#This Row],[Rated Power/Unit]])</f>
        <v>BayRetroHighbay10089</v>
      </c>
      <c r="G2319">
        <f>Table2[[#This Row],[Rated Power/Unit]]</f>
        <v>89</v>
      </c>
    </row>
    <row r="2320" spans="2:7">
      <c r="B2320" s="325" t="s">
        <v>271</v>
      </c>
      <c r="C2320" s="325" t="s">
        <v>335</v>
      </c>
      <c r="D2320" s="325" t="str">
        <f>CONCATENATE(Table2[[#This Row],[Measure]],Table2[[#This Row],[Variant]])</f>
        <v>BayRetroHighbay100</v>
      </c>
      <c r="E2320">
        <v>90</v>
      </c>
      <c r="F2320" t="str">
        <f>CONCATENATE(Table2[[#This Row],[Measure &amp; Variant]],Table2[[#This Row],[Rated Power/Unit]])</f>
        <v>BayRetroHighbay10090</v>
      </c>
      <c r="G2320">
        <f>Table2[[#This Row],[Rated Power/Unit]]</f>
        <v>90</v>
      </c>
    </row>
    <row r="2321" spans="2:7">
      <c r="B2321" s="325" t="s">
        <v>271</v>
      </c>
      <c r="C2321" s="325" t="s">
        <v>335</v>
      </c>
      <c r="D2321" s="325" t="str">
        <f>CONCATENATE(Table2[[#This Row],[Measure]],Table2[[#This Row],[Variant]])</f>
        <v>BayRetroHighbay100</v>
      </c>
      <c r="E2321">
        <v>91</v>
      </c>
      <c r="F2321" t="str">
        <f>CONCATENATE(Table2[[#This Row],[Measure &amp; Variant]],Table2[[#This Row],[Rated Power/Unit]])</f>
        <v>BayRetroHighbay10091</v>
      </c>
      <c r="G2321">
        <f>Table2[[#This Row],[Rated Power/Unit]]</f>
        <v>91</v>
      </c>
    </row>
    <row r="2322" spans="2:7">
      <c r="B2322" s="325" t="s">
        <v>271</v>
      </c>
      <c r="C2322" s="325" t="s">
        <v>335</v>
      </c>
      <c r="D2322" s="325" t="str">
        <f>CONCATENATE(Table2[[#This Row],[Measure]],Table2[[#This Row],[Variant]])</f>
        <v>BayRetroHighbay100</v>
      </c>
      <c r="E2322">
        <v>92</v>
      </c>
      <c r="F2322" t="str">
        <f>CONCATENATE(Table2[[#This Row],[Measure &amp; Variant]],Table2[[#This Row],[Rated Power/Unit]])</f>
        <v>BayRetroHighbay10092</v>
      </c>
      <c r="G2322">
        <f>Table2[[#This Row],[Rated Power/Unit]]</f>
        <v>92</v>
      </c>
    </row>
    <row r="2323" spans="2:7">
      <c r="B2323" s="325" t="s">
        <v>271</v>
      </c>
      <c r="C2323" s="325" t="s">
        <v>335</v>
      </c>
      <c r="D2323" s="325" t="str">
        <f>CONCATENATE(Table2[[#This Row],[Measure]],Table2[[#This Row],[Variant]])</f>
        <v>BayRetroHighbay100</v>
      </c>
      <c r="E2323">
        <v>93</v>
      </c>
      <c r="F2323" t="str">
        <f>CONCATENATE(Table2[[#This Row],[Measure &amp; Variant]],Table2[[#This Row],[Rated Power/Unit]])</f>
        <v>BayRetroHighbay10093</v>
      </c>
      <c r="G2323">
        <f>Table2[[#This Row],[Rated Power/Unit]]</f>
        <v>93</v>
      </c>
    </row>
    <row r="2324" spans="2:7">
      <c r="B2324" s="325" t="s">
        <v>271</v>
      </c>
      <c r="C2324" s="325" t="s">
        <v>335</v>
      </c>
      <c r="D2324" s="325" t="str">
        <f>CONCATENATE(Table2[[#This Row],[Measure]],Table2[[#This Row],[Variant]])</f>
        <v>BayRetroHighbay100</v>
      </c>
      <c r="E2324">
        <v>94</v>
      </c>
      <c r="F2324" t="str">
        <f>CONCATENATE(Table2[[#This Row],[Measure &amp; Variant]],Table2[[#This Row],[Rated Power/Unit]])</f>
        <v>BayRetroHighbay10094</v>
      </c>
      <c r="G2324">
        <f>Table2[[#This Row],[Rated Power/Unit]]</f>
        <v>94</v>
      </c>
    </row>
    <row r="2325" spans="2:7">
      <c r="B2325" s="325" t="s">
        <v>271</v>
      </c>
      <c r="C2325" s="325" t="s">
        <v>335</v>
      </c>
      <c r="D2325" s="325" t="str">
        <f>CONCATENATE(Table2[[#This Row],[Measure]],Table2[[#This Row],[Variant]])</f>
        <v>BayRetroHighbay100</v>
      </c>
      <c r="E2325">
        <v>95</v>
      </c>
      <c r="F2325" t="str">
        <f>CONCATENATE(Table2[[#This Row],[Measure &amp; Variant]],Table2[[#This Row],[Rated Power/Unit]])</f>
        <v>BayRetroHighbay10095</v>
      </c>
      <c r="G2325">
        <f>Table2[[#This Row],[Rated Power/Unit]]</f>
        <v>95</v>
      </c>
    </row>
    <row r="2326" spans="2:7">
      <c r="B2326" s="325" t="s">
        <v>271</v>
      </c>
      <c r="C2326" s="325" t="s">
        <v>335</v>
      </c>
      <c r="D2326" s="325" t="str">
        <f>CONCATENATE(Table2[[#This Row],[Measure]],Table2[[#This Row],[Variant]])</f>
        <v>BayRetroHighbay100</v>
      </c>
      <c r="E2326">
        <v>96</v>
      </c>
      <c r="F2326" t="str">
        <f>CONCATENATE(Table2[[#This Row],[Measure &amp; Variant]],Table2[[#This Row],[Rated Power/Unit]])</f>
        <v>BayRetroHighbay10096</v>
      </c>
      <c r="G2326">
        <f>Table2[[#This Row],[Rated Power/Unit]]</f>
        <v>96</v>
      </c>
    </row>
    <row r="2327" spans="2:7">
      <c r="B2327" s="325" t="s">
        <v>271</v>
      </c>
      <c r="C2327" s="325" t="s">
        <v>335</v>
      </c>
      <c r="D2327" s="325" t="str">
        <f>CONCATENATE(Table2[[#This Row],[Measure]],Table2[[#This Row],[Variant]])</f>
        <v>BayRetroHighbay100</v>
      </c>
      <c r="E2327">
        <v>97</v>
      </c>
      <c r="F2327" t="str">
        <f>CONCATENATE(Table2[[#This Row],[Measure &amp; Variant]],Table2[[#This Row],[Rated Power/Unit]])</f>
        <v>BayRetroHighbay10097</v>
      </c>
      <c r="G2327">
        <f>Table2[[#This Row],[Rated Power/Unit]]</f>
        <v>97</v>
      </c>
    </row>
    <row r="2328" spans="2:7">
      <c r="B2328" s="325" t="s">
        <v>271</v>
      </c>
      <c r="C2328" s="325" t="s">
        <v>335</v>
      </c>
      <c r="D2328" s="325" t="str">
        <f>CONCATENATE(Table2[[#This Row],[Measure]],Table2[[#This Row],[Variant]])</f>
        <v>BayRetroHighbay100</v>
      </c>
      <c r="E2328">
        <v>98</v>
      </c>
      <c r="F2328" t="str">
        <f>CONCATENATE(Table2[[#This Row],[Measure &amp; Variant]],Table2[[#This Row],[Rated Power/Unit]])</f>
        <v>BayRetroHighbay10098</v>
      </c>
      <c r="G2328">
        <f>Table2[[#This Row],[Rated Power/Unit]]</f>
        <v>98</v>
      </c>
    </row>
    <row r="2329" spans="2:7">
      <c r="B2329" s="325" t="s">
        <v>271</v>
      </c>
      <c r="C2329" s="325" t="s">
        <v>335</v>
      </c>
      <c r="D2329" s="325" t="str">
        <f>CONCATENATE(Table2[[#This Row],[Measure]],Table2[[#This Row],[Variant]])</f>
        <v>BayRetroHighbay100</v>
      </c>
      <c r="E2329">
        <v>99</v>
      </c>
      <c r="F2329" t="str">
        <f>CONCATENATE(Table2[[#This Row],[Measure &amp; Variant]],Table2[[#This Row],[Rated Power/Unit]])</f>
        <v>BayRetroHighbay10099</v>
      </c>
      <c r="G2329">
        <f>Table2[[#This Row],[Rated Power/Unit]]</f>
        <v>99</v>
      </c>
    </row>
    <row r="2330" spans="2:7">
      <c r="B2330" s="325" t="s">
        <v>271</v>
      </c>
      <c r="C2330" s="325" t="s">
        <v>335</v>
      </c>
      <c r="D2330" s="325" t="str">
        <f>CONCATENATE(Table2[[#This Row],[Measure]],Table2[[#This Row],[Variant]])</f>
        <v>BayRetroHighbay100</v>
      </c>
      <c r="E2330">
        <v>100</v>
      </c>
      <c r="F2330" t="str">
        <f>CONCATENATE(Table2[[#This Row],[Measure &amp; Variant]],Table2[[#This Row],[Rated Power/Unit]])</f>
        <v>BayRetroHighbay100100</v>
      </c>
      <c r="G2330">
        <f>Table2[[#This Row],[Rated Power/Unit]]</f>
        <v>100</v>
      </c>
    </row>
    <row r="2331" spans="2:7">
      <c r="B2331" s="325" t="s">
        <v>271</v>
      </c>
      <c r="C2331" s="325" t="s">
        <v>335</v>
      </c>
      <c r="D2331" s="325" t="str">
        <f>CONCATENATE(Table2[[#This Row],[Measure]],Table2[[#This Row],[Variant]])</f>
        <v>BayRetroHighbay100</v>
      </c>
      <c r="E2331">
        <v>101</v>
      </c>
      <c r="F2331" t="str">
        <f>CONCATENATE(Table2[[#This Row],[Measure &amp; Variant]],Table2[[#This Row],[Rated Power/Unit]])</f>
        <v>BayRetroHighbay100101</v>
      </c>
      <c r="G2331">
        <f>Table2[[#This Row],[Rated Power/Unit]]</f>
        <v>101</v>
      </c>
    </row>
    <row r="2332" spans="2:7">
      <c r="B2332" s="325" t="s">
        <v>271</v>
      </c>
      <c r="C2332" s="325" t="s">
        <v>335</v>
      </c>
      <c r="D2332" s="325" t="str">
        <f>CONCATENATE(Table2[[#This Row],[Measure]],Table2[[#This Row],[Variant]])</f>
        <v>BayRetroHighbay100</v>
      </c>
      <c r="E2332">
        <v>102</v>
      </c>
      <c r="F2332" t="str">
        <f>CONCATENATE(Table2[[#This Row],[Measure &amp; Variant]],Table2[[#This Row],[Rated Power/Unit]])</f>
        <v>BayRetroHighbay100102</v>
      </c>
      <c r="G2332">
        <f>Table2[[#This Row],[Rated Power/Unit]]</f>
        <v>102</v>
      </c>
    </row>
    <row r="2333" spans="2:7">
      <c r="B2333" s="325" t="s">
        <v>271</v>
      </c>
      <c r="C2333" s="325" t="s">
        <v>335</v>
      </c>
      <c r="D2333" s="325" t="str">
        <f>CONCATENATE(Table2[[#This Row],[Measure]],Table2[[#This Row],[Variant]])</f>
        <v>BayRetroHighbay100</v>
      </c>
      <c r="E2333">
        <v>103</v>
      </c>
      <c r="F2333" t="str">
        <f>CONCATENATE(Table2[[#This Row],[Measure &amp; Variant]],Table2[[#This Row],[Rated Power/Unit]])</f>
        <v>BayRetroHighbay100103</v>
      </c>
      <c r="G2333">
        <f>Table2[[#This Row],[Rated Power/Unit]]</f>
        <v>103</v>
      </c>
    </row>
    <row r="2334" spans="2:7">
      <c r="B2334" s="325" t="s">
        <v>271</v>
      </c>
      <c r="C2334" s="325" t="s">
        <v>335</v>
      </c>
      <c r="D2334" s="325" t="str">
        <f>CONCATENATE(Table2[[#This Row],[Measure]],Table2[[#This Row],[Variant]])</f>
        <v>BayRetroHighbay100</v>
      </c>
      <c r="E2334">
        <v>104</v>
      </c>
      <c r="F2334" t="str">
        <f>CONCATENATE(Table2[[#This Row],[Measure &amp; Variant]],Table2[[#This Row],[Rated Power/Unit]])</f>
        <v>BayRetroHighbay100104</v>
      </c>
      <c r="G2334">
        <f>Table2[[#This Row],[Rated Power/Unit]]</f>
        <v>104</v>
      </c>
    </row>
    <row r="2335" spans="2:7">
      <c r="B2335" s="325" t="s">
        <v>271</v>
      </c>
      <c r="C2335" s="325" t="s">
        <v>335</v>
      </c>
      <c r="D2335" s="325" t="str">
        <f>CONCATENATE(Table2[[#This Row],[Measure]],Table2[[#This Row],[Variant]])</f>
        <v>BayRetroHighbay100</v>
      </c>
      <c r="E2335">
        <v>105</v>
      </c>
      <c r="F2335" t="str">
        <f>CONCATENATE(Table2[[#This Row],[Measure &amp; Variant]],Table2[[#This Row],[Rated Power/Unit]])</f>
        <v>BayRetroHighbay100105</v>
      </c>
      <c r="G2335">
        <f>Table2[[#This Row],[Rated Power/Unit]]</f>
        <v>105</v>
      </c>
    </row>
    <row r="2336" spans="2:7">
      <c r="B2336" s="325" t="s">
        <v>271</v>
      </c>
      <c r="C2336" s="325" t="s">
        <v>335</v>
      </c>
      <c r="D2336" s="325" t="str">
        <f>CONCATENATE(Table2[[#This Row],[Measure]],Table2[[#This Row],[Variant]])</f>
        <v>BayRetroHighbay100</v>
      </c>
      <c r="E2336">
        <v>106</v>
      </c>
      <c r="F2336" t="str">
        <f>CONCATENATE(Table2[[#This Row],[Measure &amp; Variant]],Table2[[#This Row],[Rated Power/Unit]])</f>
        <v>BayRetroHighbay100106</v>
      </c>
      <c r="G2336">
        <f>Table2[[#This Row],[Rated Power/Unit]]</f>
        <v>106</v>
      </c>
    </row>
    <row r="2337" spans="2:7">
      <c r="B2337" s="325" t="s">
        <v>271</v>
      </c>
      <c r="C2337" s="325" t="s">
        <v>335</v>
      </c>
      <c r="D2337" s="325" t="str">
        <f>CONCATENATE(Table2[[#This Row],[Measure]],Table2[[#This Row],[Variant]])</f>
        <v>BayRetroHighbay100</v>
      </c>
      <c r="E2337">
        <v>107</v>
      </c>
      <c r="F2337" t="str">
        <f>CONCATENATE(Table2[[#This Row],[Measure &amp; Variant]],Table2[[#This Row],[Rated Power/Unit]])</f>
        <v>BayRetroHighbay100107</v>
      </c>
      <c r="G2337">
        <f>Table2[[#This Row],[Rated Power/Unit]]</f>
        <v>107</v>
      </c>
    </row>
    <row r="2338" spans="2:7">
      <c r="B2338" s="325" t="s">
        <v>271</v>
      </c>
      <c r="C2338" s="325" t="s">
        <v>335</v>
      </c>
      <c r="D2338" s="325" t="str">
        <f>CONCATENATE(Table2[[#This Row],[Measure]],Table2[[#This Row],[Variant]])</f>
        <v>BayRetroHighbay100</v>
      </c>
      <c r="E2338">
        <v>108</v>
      </c>
      <c r="F2338" t="str">
        <f>CONCATENATE(Table2[[#This Row],[Measure &amp; Variant]],Table2[[#This Row],[Rated Power/Unit]])</f>
        <v>BayRetroHighbay100108</v>
      </c>
      <c r="G2338">
        <f>Table2[[#This Row],[Rated Power/Unit]]</f>
        <v>108</v>
      </c>
    </row>
    <row r="2339" spans="2:7">
      <c r="B2339" s="325" t="s">
        <v>271</v>
      </c>
      <c r="C2339" s="325" t="s">
        <v>335</v>
      </c>
      <c r="D2339" s="325" t="str">
        <f>CONCATENATE(Table2[[#This Row],[Measure]],Table2[[#This Row],[Variant]])</f>
        <v>BayRetroHighbay100</v>
      </c>
      <c r="E2339">
        <v>109</v>
      </c>
      <c r="F2339" t="str">
        <f>CONCATENATE(Table2[[#This Row],[Measure &amp; Variant]],Table2[[#This Row],[Rated Power/Unit]])</f>
        <v>BayRetroHighbay100109</v>
      </c>
      <c r="G2339">
        <f>Table2[[#This Row],[Rated Power/Unit]]</f>
        <v>109</v>
      </c>
    </row>
    <row r="2340" spans="2:7">
      <c r="B2340" s="325" t="s">
        <v>271</v>
      </c>
      <c r="C2340" s="325" t="s">
        <v>335</v>
      </c>
      <c r="D2340" s="325" t="str">
        <f>CONCATENATE(Table2[[#This Row],[Measure]],Table2[[#This Row],[Variant]])</f>
        <v>BayRetroHighbay100</v>
      </c>
      <c r="E2340">
        <v>110</v>
      </c>
      <c r="F2340" t="str">
        <f>CONCATENATE(Table2[[#This Row],[Measure &amp; Variant]],Table2[[#This Row],[Rated Power/Unit]])</f>
        <v>BayRetroHighbay100110</v>
      </c>
      <c r="G2340">
        <f>Table2[[#This Row],[Rated Power/Unit]]</f>
        <v>110</v>
      </c>
    </row>
    <row r="2341" spans="2:7">
      <c r="B2341" s="325" t="s">
        <v>271</v>
      </c>
      <c r="C2341" s="325" t="s">
        <v>335</v>
      </c>
      <c r="D2341" s="325" t="str">
        <f>CONCATENATE(Table2[[#This Row],[Measure]],Table2[[#This Row],[Variant]])</f>
        <v>BayRetroHighbay100</v>
      </c>
      <c r="E2341">
        <v>111</v>
      </c>
      <c r="F2341" t="str">
        <f>CONCATENATE(Table2[[#This Row],[Measure &amp; Variant]],Table2[[#This Row],[Rated Power/Unit]])</f>
        <v>BayRetroHighbay100111</v>
      </c>
      <c r="G2341">
        <f>Table2[[#This Row],[Rated Power/Unit]]</f>
        <v>111</v>
      </c>
    </row>
    <row r="2342" spans="2:7">
      <c r="B2342" s="325" t="s">
        <v>271</v>
      </c>
      <c r="C2342" s="325" t="s">
        <v>335</v>
      </c>
      <c r="D2342" s="325" t="str">
        <f>CONCATENATE(Table2[[#This Row],[Measure]],Table2[[#This Row],[Variant]])</f>
        <v>BayRetroHighbay100</v>
      </c>
      <c r="E2342">
        <v>112</v>
      </c>
      <c r="F2342" t="str">
        <f>CONCATENATE(Table2[[#This Row],[Measure &amp; Variant]],Table2[[#This Row],[Rated Power/Unit]])</f>
        <v>BayRetroHighbay100112</v>
      </c>
      <c r="G2342">
        <f>Table2[[#This Row],[Rated Power/Unit]]</f>
        <v>112</v>
      </c>
    </row>
    <row r="2343" spans="2:7">
      <c r="B2343" s="325" t="s">
        <v>271</v>
      </c>
      <c r="C2343" s="325" t="s">
        <v>335</v>
      </c>
      <c r="D2343" s="325" t="str">
        <f>CONCATENATE(Table2[[#This Row],[Measure]],Table2[[#This Row],[Variant]])</f>
        <v>BayRetroHighbay100</v>
      </c>
      <c r="E2343">
        <v>113</v>
      </c>
      <c r="F2343" t="str">
        <f>CONCATENATE(Table2[[#This Row],[Measure &amp; Variant]],Table2[[#This Row],[Rated Power/Unit]])</f>
        <v>BayRetroHighbay100113</v>
      </c>
      <c r="G2343">
        <f>Table2[[#This Row],[Rated Power/Unit]]</f>
        <v>113</v>
      </c>
    </row>
    <row r="2344" spans="2:7">
      <c r="B2344" s="325" t="s">
        <v>271</v>
      </c>
      <c r="C2344" s="325" t="s">
        <v>335</v>
      </c>
      <c r="D2344" s="325" t="str">
        <f>CONCATENATE(Table2[[#This Row],[Measure]],Table2[[#This Row],[Variant]])</f>
        <v>BayRetroHighbay100</v>
      </c>
      <c r="E2344">
        <v>114</v>
      </c>
      <c r="F2344" t="str">
        <f>CONCATENATE(Table2[[#This Row],[Measure &amp; Variant]],Table2[[#This Row],[Rated Power/Unit]])</f>
        <v>BayRetroHighbay100114</v>
      </c>
      <c r="G2344">
        <f>Table2[[#This Row],[Rated Power/Unit]]</f>
        <v>114</v>
      </c>
    </row>
    <row r="2345" spans="2:7">
      <c r="B2345" s="325" t="s">
        <v>271</v>
      </c>
      <c r="C2345" s="325" t="s">
        <v>335</v>
      </c>
      <c r="D2345" s="325" t="str">
        <f>CONCATENATE(Table2[[#This Row],[Measure]],Table2[[#This Row],[Variant]])</f>
        <v>BayRetroHighbay100</v>
      </c>
      <c r="E2345">
        <v>115</v>
      </c>
      <c r="F2345" t="str">
        <f>CONCATENATE(Table2[[#This Row],[Measure &amp; Variant]],Table2[[#This Row],[Rated Power/Unit]])</f>
        <v>BayRetroHighbay100115</v>
      </c>
      <c r="G2345">
        <f>Table2[[#This Row],[Rated Power/Unit]]</f>
        <v>115</v>
      </c>
    </row>
    <row r="2346" spans="2:7">
      <c r="B2346" s="325" t="s">
        <v>271</v>
      </c>
      <c r="C2346" s="325" t="s">
        <v>335</v>
      </c>
      <c r="D2346" s="325" t="str">
        <f>CONCATENATE(Table2[[#This Row],[Measure]],Table2[[#This Row],[Variant]])</f>
        <v>BayRetroHighbay100</v>
      </c>
      <c r="E2346">
        <v>116</v>
      </c>
      <c r="F2346" t="str">
        <f>CONCATENATE(Table2[[#This Row],[Measure &amp; Variant]],Table2[[#This Row],[Rated Power/Unit]])</f>
        <v>BayRetroHighbay100116</v>
      </c>
      <c r="G2346">
        <f>Table2[[#This Row],[Rated Power/Unit]]</f>
        <v>116</v>
      </c>
    </row>
    <row r="2347" spans="2:7">
      <c r="B2347" s="325" t="s">
        <v>271</v>
      </c>
      <c r="C2347" s="325" t="s">
        <v>335</v>
      </c>
      <c r="D2347" s="325" t="str">
        <f>CONCATENATE(Table2[[#This Row],[Measure]],Table2[[#This Row],[Variant]])</f>
        <v>BayRetroHighbay100</v>
      </c>
      <c r="E2347">
        <v>117</v>
      </c>
      <c r="F2347" t="str">
        <f>CONCATENATE(Table2[[#This Row],[Measure &amp; Variant]],Table2[[#This Row],[Rated Power/Unit]])</f>
        <v>BayRetroHighbay100117</v>
      </c>
      <c r="G2347">
        <f>Table2[[#This Row],[Rated Power/Unit]]</f>
        <v>117</v>
      </c>
    </row>
    <row r="2348" spans="2:7">
      <c r="B2348" s="325" t="s">
        <v>271</v>
      </c>
      <c r="C2348" s="325" t="s">
        <v>335</v>
      </c>
      <c r="D2348" s="325" t="str">
        <f>CONCATENATE(Table2[[#This Row],[Measure]],Table2[[#This Row],[Variant]])</f>
        <v>BayRetroHighbay100</v>
      </c>
      <c r="E2348">
        <v>118</v>
      </c>
      <c r="F2348" t="str">
        <f>CONCATENATE(Table2[[#This Row],[Measure &amp; Variant]],Table2[[#This Row],[Rated Power/Unit]])</f>
        <v>BayRetroHighbay100118</v>
      </c>
      <c r="G2348">
        <f>Table2[[#This Row],[Rated Power/Unit]]</f>
        <v>118</v>
      </c>
    </row>
    <row r="2349" spans="2:7">
      <c r="B2349" s="325" t="s">
        <v>271</v>
      </c>
      <c r="C2349" s="325" t="s">
        <v>335</v>
      </c>
      <c r="D2349" s="325" t="str">
        <f>CONCATENATE(Table2[[#This Row],[Measure]],Table2[[#This Row],[Variant]])</f>
        <v>BayRetroHighbay100</v>
      </c>
      <c r="E2349">
        <v>119</v>
      </c>
      <c r="F2349" t="str">
        <f>CONCATENATE(Table2[[#This Row],[Measure &amp; Variant]],Table2[[#This Row],[Rated Power/Unit]])</f>
        <v>BayRetroHighbay100119</v>
      </c>
      <c r="G2349">
        <f>Table2[[#This Row],[Rated Power/Unit]]</f>
        <v>119</v>
      </c>
    </row>
    <row r="2350" spans="2:7">
      <c r="B2350" s="325" t="s">
        <v>271</v>
      </c>
      <c r="C2350" s="325" t="s">
        <v>335</v>
      </c>
      <c r="D2350" s="325" t="str">
        <f>CONCATENATE(Table2[[#This Row],[Measure]],Table2[[#This Row],[Variant]])</f>
        <v>BayRetroHighbay100</v>
      </c>
      <c r="E2350">
        <v>120</v>
      </c>
      <c r="F2350" t="str">
        <f>CONCATENATE(Table2[[#This Row],[Measure &amp; Variant]],Table2[[#This Row],[Rated Power/Unit]])</f>
        <v>BayRetroHighbay100120</v>
      </c>
      <c r="G2350">
        <f>Table2[[#This Row],[Rated Power/Unit]]</f>
        <v>120</v>
      </c>
    </row>
    <row r="2351" spans="2:7">
      <c r="B2351" s="325" t="s">
        <v>271</v>
      </c>
      <c r="C2351" s="325" t="s">
        <v>335</v>
      </c>
      <c r="D2351" s="325" t="str">
        <f>CONCATENATE(Table2[[#This Row],[Measure]],Table2[[#This Row],[Variant]])</f>
        <v>BayRetroHighbay100</v>
      </c>
      <c r="E2351">
        <v>121</v>
      </c>
      <c r="F2351" t="str">
        <f>CONCATENATE(Table2[[#This Row],[Measure &amp; Variant]],Table2[[#This Row],[Rated Power/Unit]])</f>
        <v>BayRetroHighbay100121</v>
      </c>
      <c r="G2351">
        <f>Table2[[#This Row],[Rated Power/Unit]]</f>
        <v>121</v>
      </c>
    </row>
    <row r="2352" spans="2:7">
      <c r="B2352" s="325" t="s">
        <v>271</v>
      </c>
      <c r="C2352" s="325" t="s">
        <v>335</v>
      </c>
      <c r="D2352" s="325" t="str">
        <f>CONCATENATE(Table2[[#This Row],[Measure]],Table2[[#This Row],[Variant]])</f>
        <v>BayRetroHighbay100</v>
      </c>
      <c r="E2352">
        <v>122</v>
      </c>
      <c r="F2352" t="str">
        <f>CONCATENATE(Table2[[#This Row],[Measure &amp; Variant]],Table2[[#This Row],[Rated Power/Unit]])</f>
        <v>BayRetroHighbay100122</v>
      </c>
      <c r="G2352">
        <f>Table2[[#This Row],[Rated Power/Unit]]</f>
        <v>122</v>
      </c>
    </row>
    <row r="2353" spans="2:7">
      <c r="B2353" s="325" t="s">
        <v>271</v>
      </c>
      <c r="C2353" s="325" t="s">
        <v>335</v>
      </c>
      <c r="D2353" s="325" t="str">
        <f>CONCATENATE(Table2[[#This Row],[Measure]],Table2[[#This Row],[Variant]])</f>
        <v>BayRetroHighbay100</v>
      </c>
      <c r="E2353">
        <v>123</v>
      </c>
      <c r="F2353" t="str">
        <f>CONCATENATE(Table2[[#This Row],[Measure &amp; Variant]],Table2[[#This Row],[Rated Power/Unit]])</f>
        <v>BayRetroHighbay100123</v>
      </c>
      <c r="G2353">
        <f>Table2[[#This Row],[Rated Power/Unit]]</f>
        <v>123</v>
      </c>
    </row>
    <row r="2354" spans="2:7">
      <c r="B2354" s="325" t="s">
        <v>271</v>
      </c>
      <c r="C2354" s="325" t="s">
        <v>335</v>
      </c>
      <c r="D2354" s="325" t="str">
        <f>CONCATENATE(Table2[[#This Row],[Measure]],Table2[[#This Row],[Variant]])</f>
        <v>BayRetroHighbay100</v>
      </c>
      <c r="E2354">
        <v>124</v>
      </c>
      <c r="F2354" t="str">
        <f>CONCATENATE(Table2[[#This Row],[Measure &amp; Variant]],Table2[[#This Row],[Rated Power/Unit]])</f>
        <v>BayRetroHighbay100124</v>
      </c>
      <c r="G2354">
        <f>Table2[[#This Row],[Rated Power/Unit]]</f>
        <v>124</v>
      </c>
    </row>
    <row r="2355" spans="2:7">
      <c r="B2355" s="325" t="s">
        <v>271</v>
      </c>
      <c r="C2355" s="325" t="s">
        <v>335</v>
      </c>
      <c r="D2355" s="325" t="str">
        <f>CONCATENATE(Table2[[#This Row],[Measure]],Table2[[#This Row],[Variant]])</f>
        <v>BayRetroHighbay100</v>
      </c>
      <c r="E2355">
        <v>125</v>
      </c>
      <c r="F2355" t="str">
        <f>CONCATENATE(Table2[[#This Row],[Measure &amp; Variant]],Table2[[#This Row],[Rated Power/Unit]])</f>
        <v>BayRetroHighbay100125</v>
      </c>
      <c r="G2355">
        <f>Table2[[#This Row],[Rated Power/Unit]]</f>
        <v>125</v>
      </c>
    </row>
    <row r="2356" spans="2:7">
      <c r="B2356" s="325" t="s">
        <v>271</v>
      </c>
      <c r="C2356" s="325" t="s">
        <v>344</v>
      </c>
      <c r="D2356" s="325" t="str">
        <f>CONCATENATE(Table2[[#This Row],[Measure]],Table2[[#This Row],[Variant]])</f>
        <v>BayRetroHighbay125</v>
      </c>
      <c r="E2356">
        <v>126</v>
      </c>
      <c r="F2356" t="str">
        <f>CONCATENATE(Table2[[#This Row],[Measure &amp; Variant]],Table2[[#This Row],[Rated Power/Unit]])</f>
        <v>BayRetroHighbay125126</v>
      </c>
      <c r="G2356">
        <f>Table2[[#This Row],[Rated Power/Unit]]</f>
        <v>126</v>
      </c>
    </row>
    <row r="2357" spans="2:7">
      <c r="B2357" s="325" t="s">
        <v>271</v>
      </c>
      <c r="C2357" s="325" t="s">
        <v>344</v>
      </c>
      <c r="D2357" s="325" t="str">
        <f>CONCATENATE(Table2[[#This Row],[Measure]],Table2[[#This Row],[Variant]])</f>
        <v>BayRetroHighbay125</v>
      </c>
      <c r="E2357">
        <v>127</v>
      </c>
      <c r="F2357" t="str">
        <f>CONCATENATE(Table2[[#This Row],[Measure &amp; Variant]],Table2[[#This Row],[Rated Power/Unit]])</f>
        <v>BayRetroHighbay125127</v>
      </c>
      <c r="G2357">
        <f>Table2[[#This Row],[Rated Power/Unit]]</f>
        <v>127</v>
      </c>
    </row>
    <row r="2358" spans="2:7">
      <c r="B2358" s="325" t="s">
        <v>271</v>
      </c>
      <c r="C2358" s="325" t="s">
        <v>344</v>
      </c>
      <c r="D2358" s="325" t="str">
        <f>CONCATENATE(Table2[[#This Row],[Measure]],Table2[[#This Row],[Variant]])</f>
        <v>BayRetroHighbay125</v>
      </c>
      <c r="E2358">
        <v>128</v>
      </c>
      <c r="F2358" t="str">
        <f>CONCATENATE(Table2[[#This Row],[Measure &amp; Variant]],Table2[[#This Row],[Rated Power/Unit]])</f>
        <v>BayRetroHighbay125128</v>
      </c>
      <c r="G2358">
        <f>Table2[[#This Row],[Rated Power/Unit]]</f>
        <v>128</v>
      </c>
    </row>
    <row r="2359" spans="2:7">
      <c r="B2359" s="325" t="s">
        <v>271</v>
      </c>
      <c r="C2359" s="325" t="s">
        <v>344</v>
      </c>
      <c r="D2359" s="325" t="str">
        <f>CONCATENATE(Table2[[#This Row],[Measure]],Table2[[#This Row],[Variant]])</f>
        <v>BayRetroHighbay125</v>
      </c>
      <c r="E2359">
        <v>129</v>
      </c>
      <c r="F2359" t="str">
        <f>CONCATENATE(Table2[[#This Row],[Measure &amp; Variant]],Table2[[#This Row],[Rated Power/Unit]])</f>
        <v>BayRetroHighbay125129</v>
      </c>
      <c r="G2359">
        <f>Table2[[#This Row],[Rated Power/Unit]]</f>
        <v>129</v>
      </c>
    </row>
    <row r="2360" spans="2:7">
      <c r="B2360" s="325" t="s">
        <v>271</v>
      </c>
      <c r="C2360" s="325" t="s">
        <v>344</v>
      </c>
      <c r="D2360" s="325" t="str">
        <f>CONCATENATE(Table2[[#This Row],[Measure]],Table2[[#This Row],[Variant]])</f>
        <v>BayRetroHighbay125</v>
      </c>
      <c r="E2360">
        <v>130</v>
      </c>
      <c r="F2360" t="str">
        <f>CONCATENATE(Table2[[#This Row],[Measure &amp; Variant]],Table2[[#This Row],[Rated Power/Unit]])</f>
        <v>BayRetroHighbay125130</v>
      </c>
      <c r="G2360">
        <f>Table2[[#This Row],[Rated Power/Unit]]</f>
        <v>130</v>
      </c>
    </row>
    <row r="2361" spans="2:7">
      <c r="B2361" s="325" t="s">
        <v>271</v>
      </c>
      <c r="C2361" s="325" t="s">
        <v>344</v>
      </c>
      <c r="D2361" s="325" t="str">
        <f>CONCATENATE(Table2[[#This Row],[Measure]],Table2[[#This Row],[Variant]])</f>
        <v>BayRetroHighbay125</v>
      </c>
      <c r="E2361">
        <v>131</v>
      </c>
      <c r="F2361" t="str">
        <f>CONCATENATE(Table2[[#This Row],[Measure &amp; Variant]],Table2[[#This Row],[Rated Power/Unit]])</f>
        <v>BayRetroHighbay125131</v>
      </c>
      <c r="G2361">
        <f>Table2[[#This Row],[Rated Power/Unit]]</f>
        <v>131</v>
      </c>
    </row>
    <row r="2362" spans="2:7">
      <c r="B2362" s="325" t="s">
        <v>271</v>
      </c>
      <c r="C2362" s="325" t="s">
        <v>344</v>
      </c>
      <c r="D2362" s="325" t="str">
        <f>CONCATENATE(Table2[[#This Row],[Measure]],Table2[[#This Row],[Variant]])</f>
        <v>BayRetroHighbay125</v>
      </c>
      <c r="E2362">
        <v>132</v>
      </c>
      <c r="F2362" t="str">
        <f>CONCATENATE(Table2[[#This Row],[Measure &amp; Variant]],Table2[[#This Row],[Rated Power/Unit]])</f>
        <v>BayRetroHighbay125132</v>
      </c>
      <c r="G2362">
        <f>Table2[[#This Row],[Rated Power/Unit]]</f>
        <v>132</v>
      </c>
    </row>
    <row r="2363" spans="2:7">
      <c r="B2363" s="325" t="s">
        <v>271</v>
      </c>
      <c r="C2363" s="325" t="s">
        <v>344</v>
      </c>
      <c r="D2363" s="325" t="str">
        <f>CONCATENATE(Table2[[#This Row],[Measure]],Table2[[#This Row],[Variant]])</f>
        <v>BayRetroHighbay125</v>
      </c>
      <c r="E2363">
        <v>133</v>
      </c>
      <c r="F2363" t="str">
        <f>CONCATENATE(Table2[[#This Row],[Measure &amp; Variant]],Table2[[#This Row],[Rated Power/Unit]])</f>
        <v>BayRetroHighbay125133</v>
      </c>
      <c r="G2363">
        <f>Table2[[#This Row],[Rated Power/Unit]]</f>
        <v>133</v>
      </c>
    </row>
    <row r="2364" spans="2:7">
      <c r="B2364" s="325" t="s">
        <v>271</v>
      </c>
      <c r="C2364" s="325" t="s">
        <v>344</v>
      </c>
      <c r="D2364" s="325" t="str">
        <f>CONCATENATE(Table2[[#This Row],[Measure]],Table2[[#This Row],[Variant]])</f>
        <v>BayRetroHighbay125</v>
      </c>
      <c r="E2364">
        <v>134</v>
      </c>
      <c r="F2364" t="str">
        <f>CONCATENATE(Table2[[#This Row],[Measure &amp; Variant]],Table2[[#This Row],[Rated Power/Unit]])</f>
        <v>BayRetroHighbay125134</v>
      </c>
      <c r="G2364">
        <f>Table2[[#This Row],[Rated Power/Unit]]</f>
        <v>134</v>
      </c>
    </row>
    <row r="2365" spans="2:7">
      <c r="B2365" s="325" t="s">
        <v>271</v>
      </c>
      <c r="C2365" s="325" t="s">
        <v>344</v>
      </c>
      <c r="D2365" s="325" t="str">
        <f>CONCATENATE(Table2[[#This Row],[Measure]],Table2[[#This Row],[Variant]])</f>
        <v>BayRetroHighbay125</v>
      </c>
      <c r="E2365">
        <v>135</v>
      </c>
      <c r="F2365" t="str">
        <f>CONCATENATE(Table2[[#This Row],[Measure &amp; Variant]],Table2[[#This Row],[Rated Power/Unit]])</f>
        <v>BayRetroHighbay125135</v>
      </c>
      <c r="G2365">
        <f>Table2[[#This Row],[Rated Power/Unit]]</f>
        <v>135</v>
      </c>
    </row>
    <row r="2366" spans="2:7">
      <c r="B2366" s="325" t="s">
        <v>271</v>
      </c>
      <c r="C2366" s="325" t="s">
        <v>344</v>
      </c>
      <c r="D2366" s="325" t="str">
        <f>CONCATENATE(Table2[[#This Row],[Measure]],Table2[[#This Row],[Variant]])</f>
        <v>BayRetroHighbay125</v>
      </c>
      <c r="E2366">
        <v>136</v>
      </c>
      <c r="F2366" t="str">
        <f>CONCATENATE(Table2[[#This Row],[Measure &amp; Variant]],Table2[[#This Row],[Rated Power/Unit]])</f>
        <v>BayRetroHighbay125136</v>
      </c>
      <c r="G2366">
        <f>Table2[[#This Row],[Rated Power/Unit]]</f>
        <v>136</v>
      </c>
    </row>
    <row r="2367" spans="2:7">
      <c r="B2367" s="325" t="s">
        <v>271</v>
      </c>
      <c r="C2367" s="325" t="s">
        <v>344</v>
      </c>
      <c r="D2367" s="325" t="str">
        <f>CONCATENATE(Table2[[#This Row],[Measure]],Table2[[#This Row],[Variant]])</f>
        <v>BayRetroHighbay125</v>
      </c>
      <c r="E2367">
        <v>137</v>
      </c>
      <c r="F2367" t="str">
        <f>CONCATENATE(Table2[[#This Row],[Measure &amp; Variant]],Table2[[#This Row],[Rated Power/Unit]])</f>
        <v>BayRetroHighbay125137</v>
      </c>
      <c r="G2367">
        <f>Table2[[#This Row],[Rated Power/Unit]]</f>
        <v>137</v>
      </c>
    </row>
    <row r="2368" spans="2:7">
      <c r="B2368" s="325" t="s">
        <v>271</v>
      </c>
      <c r="C2368" s="325" t="s">
        <v>344</v>
      </c>
      <c r="D2368" s="325" t="str">
        <f>CONCATENATE(Table2[[#This Row],[Measure]],Table2[[#This Row],[Variant]])</f>
        <v>BayRetroHighbay125</v>
      </c>
      <c r="E2368">
        <v>138</v>
      </c>
      <c r="F2368" t="str">
        <f>CONCATENATE(Table2[[#This Row],[Measure &amp; Variant]],Table2[[#This Row],[Rated Power/Unit]])</f>
        <v>BayRetroHighbay125138</v>
      </c>
      <c r="G2368">
        <f>Table2[[#This Row],[Rated Power/Unit]]</f>
        <v>138</v>
      </c>
    </row>
    <row r="2369" spans="2:7">
      <c r="B2369" s="325" t="s">
        <v>271</v>
      </c>
      <c r="C2369" s="325" t="s">
        <v>344</v>
      </c>
      <c r="D2369" s="325" t="str">
        <f>CONCATENATE(Table2[[#This Row],[Measure]],Table2[[#This Row],[Variant]])</f>
        <v>BayRetroHighbay125</v>
      </c>
      <c r="E2369">
        <v>139</v>
      </c>
      <c r="F2369" t="str">
        <f>CONCATENATE(Table2[[#This Row],[Measure &amp; Variant]],Table2[[#This Row],[Rated Power/Unit]])</f>
        <v>BayRetroHighbay125139</v>
      </c>
      <c r="G2369">
        <f>Table2[[#This Row],[Rated Power/Unit]]</f>
        <v>139</v>
      </c>
    </row>
    <row r="2370" spans="2:7">
      <c r="B2370" s="325" t="s">
        <v>271</v>
      </c>
      <c r="C2370" s="325" t="s">
        <v>344</v>
      </c>
      <c r="D2370" s="325" t="str">
        <f>CONCATENATE(Table2[[#This Row],[Measure]],Table2[[#This Row],[Variant]])</f>
        <v>BayRetroHighbay125</v>
      </c>
      <c r="E2370">
        <v>140</v>
      </c>
      <c r="F2370" t="str">
        <f>CONCATENATE(Table2[[#This Row],[Measure &amp; Variant]],Table2[[#This Row],[Rated Power/Unit]])</f>
        <v>BayRetroHighbay125140</v>
      </c>
      <c r="G2370">
        <f>Table2[[#This Row],[Rated Power/Unit]]</f>
        <v>140</v>
      </c>
    </row>
    <row r="2371" spans="2:7">
      <c r="B2371" s="325" t="s">
        <v>271</v>
      </c>
      <c r="C2371" s="325" t="s">
        <v>344</v>
      </c>
      <c r="D2371" s="325" t="str">
        <f>CONCATENATE(Table2[[#This Row],[Measure]],Table2[[#This Row],[Variant]])</f>
        <v>BayRetroHighbay125</v>
      </c>
      <c r="E2371">
        <v>141</v>
      </c>
      <c r="F2371" t="str">
        <f>CONCATENATE(Table2[[#This Row],[Measure &amp; Variant]],Table2[[#This Row],[Rated Power/Unit]])</f>
        <v>BayRetroHighbay125141</v>
      </c>
      <c r="G2371">
        <f>Table2[[#This Row],[Rated Power/Unit]]</f>
        <v>141</v>
      </c>
    </row>
    <row r="2372" spans="2:7">
      <c r="B2372" s="325" t="s">
        <v>271</v>
      </c>
      <c r="C2372" s="325" t="s">
        <v>344</v>
      </c>
      <c r="D2372" s="325" t="str">
        <f>CONCATENATE(Table2[[#This Row],[Measure]],Table2[[#This Row],[Variant]])</f>
        <v>BayRetroHighbay125</v>
      </c>
      <c r="E2372">
        <v>142</v>
      </c>
      <c r="F2372" t="str">
        <f>CONCATENATE(Table2[[#This Row],[Measure &amp; Variant]],Table2[[#This Row],[Rated Power/Unit]])</f>
        <v>BayRetroHighbay125142</v>
      </c>
      <c r="G2372">
        <f>Table2[[#This Row],[Rated Power/Unit]]</f>
        <v>142</v>
      </c>
    </row>
    <row r="2373" spans="2:7">
      <c r="B2373" s="325" t="s">
        <v>271</v>
      </c>
      <c r="C2373" s="325" t="s">
        <v>344</v>
      </c>
      <c r="D2373" s="325" t="str">
        <f>CONCATENATE(Table2[[#This Row],[Measure]],Table2[[#This Row],[Variant]])</f>
        <v>BayRetroHighbay125</v>
      </c>
      <c r="E2373">
        <v>143</v>
      </c>
      <c r="F2373" t="str">
        <f>CONCATENATE(Table2[[#This Row],[Measure &amp; Variant]],Table2[[#This Row],[Rated Power/Unit]])</f>
        <v>BayRetroHighbay125143</v>
      </c>
      <c r="G2373">
        <f>Table2[[#This Row],[Rated Power/Unit]]</f>
        <v>143</v>
      </c>
    </row>
    <row r="2374" spans="2:7">
      <c r="B2374" s="325" t="s">
        <v>271</v>
      </c>
      <c r="C2374" s="325" t="s">
        <v>344</v>
      </c>
      <c r="D2374" s="325" t="str">
        <f>CONCATENATE(Table2[[#This Row],[Measure]],Table2[[#This Row],[Variant]])</f>
        <v>BayRetroHighbay125</v>
      </c>
      <c r="E2374">
        <v>144</v>
      </c>
      <c r="F2374" t="str">
        <f>CONCATENATE(Table2[[#This Row],[Measure &amp; Variant]],Table2[[#This Row],[Rated Power/Unit]])</f>
        <v>BayRetroHighbay125144</v>
      </c>
      <c r="G2374">
        <f>Table2[[#This Row],[Rated Power/Unit]]</f>
        <v>144</v>
      </c>
    </row>
    <row r="2375" spans="2:7">
      <c r="B2375" s="325" t="s">
        <v>271</v>
      </c>
      <c r="C2375" s="325" t="s">
        <v>344</v>
      </c>
      <c r="D2375" s="325" t="str">
        <f>CONCATENATE(Table2[[#This Row],[Measure]],Table2[[#This Row],[Variant]])</f>
        <v>BayRetroHighbay125</v>
      </c>
      <c r="E2375">
        <v>145</v>
      </c>
      <c r="F2375" t="str">
        <f>CONCATENATE(Table2[[#This Row],[Measure &amp; Variant]],Table2[[#This Row],[Rated Power/Unit]])</f>
        <v>BayRetroHighbay125145</v>
      </c>
      <c r="G2375">
        <f>Table2[[#This Row],[Rated Power/Unit]]</f>
        <v>145</v>
      </c>
    </row>
    <row r="2376" spans="2:7">
      <c r="B2376" s="325" t="s">
        <v>271</v>
      </c>
      <c r="C2376" s="325" t="s">
        <v>344</v>
      </c>
      <c r="D2376" s="325" t="str">
        <f>CONCATENATE(Table2[[#This Row],[Measure]],Table2[[#This Row],[Variant]])</f>
        <v>BayRetroHighbay125</v>
      </c>
      <c r="E2376">
        <v>146</v>
      </c>
      <c r="F2376" t="str">
        <f>CONCATENATE(Table2[[#This Row],[Measure &amp; Variant]],Table2[[#This Row],[Rated Power/Unit]])</f>
        <v>BayRetroHighbay125146</v>
      </c>
      <c r="G2376">
        <f>Table2[[#This Row],[Rated Power/Unit]]</f>
        <v>146</v>
      </c>
    </row>
    <row r="2377" spans="2:7">
      <c r="B2377" s="325" t="s">
        <v>271</v>
      </c>
      <c r="C2377" s="325" t="s">
        <v>344</v>
      </c>
      <c r="D2377" s="325" t="str">
        <f>CONCATENATE(Table2[[#This Row],[Measure]],Table2[[#This Row],[Variant]])</f>
        <v>BayRetroHighbay125</v>
      </c>
      <c r="E2377">
        <v>147</v>
      </c>
      <c r="F2377" t="str">
        <f>CONCATENATE(Table2[[#This Row],[Measure &amp; Variant]],Table2[[#This Row],[Rated Power/Unit]])</f>
        <v>BayRetroHighbay125147</v>
      </c>
      <c r="G2377">
        <f>Table2[[#This Row],[Rated Power/Unit]]</f>
        <v>147</v>
      </c>
    </row>
    <row r="2378" spans="2:7">
      <c r="B2378" s="325" t="s">
        <v>271</v>
      </c>
      <c r="C2378" s="325" t="s">
        <v>344</v>
      </c>
      <c r="D2378" s="325" t="str">
        <f>CONCATENATE(Table2[[#This Row],[Measure]],Table2[[#This Row],[Variant]])</f>
        <v>BayRetroHighbay125</v>
      </c>
      <c r="E2378">
        <v>148</v>
      </c>
      <c r="F2378" t="str">
        <f>CONCATENATE(Table2[[#This Row],[Measure &amp; Variant]],Table2[[#This Row],[Rated Power/Unit]])</f>
        <v>BayRetroHighbay125148</v>
      </c>
      <c r="G2378">
        <f>Table2[[#This Row],[Rated Power/Unit]]</f>
        <v>148</v>
      </c>
    </row>
    <row r="2379" spans="2:7">
      <c r="B2379" s="325" t="s">
        <v>271</v>
      </c>
      <c r="C2379" s="325" t="s">
        <v>344</v>
      </c>
      <c r="D2379" s="325" t="str">
        <f>CONCATENATE(Table2[[#This Row],[Measure]],Table2[[#This Row],[Variant]])</f>
        <v>BayRetroHighbay125</v>
      </c>
      <c r="E2379">
        <v>149</v>
      </c>
      <c r="F2379" t="str">
        <f>CONCATENATE(Table2[[#This Row],[Measure &amp; Variant]],Table2[[#This Row],[Rated Power/Unit]])</f>
        <v>BayRetroHighbay125149</v>
      </c>
      <c r="G2379">
        <f>Table2[[#This Row],[Rated Power/Unit]]</f>
        <v>149</v>
      </c>
    </row>
    <row r="2380" spans="2:7">
      <c r="B2380" s="325" t="s">
        <v>271</v>
      </c>
      <c r="C2380" s="325" t="s">
        <v>344</v>
      </c>
      <c r="D2380" s="325" t="str">
        <f>CONCATENATE(Table2[[#This Row],[Measure]],Table2[[#This Row],[Variant]])</f>
        <v>BayRetroHighbay125</v>
      </c>
      <c r="E2380">
        <v>150</v>
      </c>
      <c r="F2380" t="str">
        <f>CONCATENATE(Table2[[#This Row],[Measure &amp; Variant]],Table2[[#This Row],[Rated Power/Unit]])</f>
        <v>BayRetroHighbay125150</v>
      </c>
      <c r="G2380">
        <f>Table2[[#This Row],[Rated Power/Unit]]</f>
        <v>150</v>
      </c>
    </row>
    <row r="2381" spans="2:7">
      <c r="B2381" s="325" t="s">
        <v>271</v>
      </c>
      <c r="C2381" s="325" t="s">
        <v>344</v>
      </c>
      <c r="D2381" s="325" t="str">
        <f>CONCATENATE(Table2[[#This Row],[Measure]],Table2[[#This Row],[Variant]])</f>
        <v>BayRetroHighbay125</v>
      </c>
      <c r="E2381">
        <v>151</v>
      </c>
      <c r="F2381" t="str">
        <f>CONCATENATE(Table2[[#This Row],[Measure &amp; Variant]],Table2[[#This Row],[Rated Power/Unit]])</f>
        <v>BayRetroHighbay125151</v>
      </c>
      <c r="G2381">
        <f>Table2[[#This Row],[Rated Power/Unit]]</f>
        <v>151</v>
      </c>
    </row>
    <row r="2382" spans="2:7">
      <c r="B2382" s="325" t="s">
        <v>271</v>
      </c>
      <c r="C2382" s="325" t="s">
        <v>344</v>
      </c>
      <c r="D2382" s="325" t="str">
        <f>CONCATENATE(Table2[[#This Row],[Measure]],Table2[[#This Row],[Variant]])</f>
        <v>BayRetroHighbay125</v>
      </c>
      <c r="E2382">
        <v>152</v>
      </c>
      <c r="F2382" t="str">
        <f>CONCATENATE(Table2[[#This Row],[Measure &amp; Variant]],Table2[[#This Row],[Rated Power/Unit]])</f>
        <v>BayRetroHighbay125152</v>
      </c>
      <c r="G2382">
        <f>Table2[[#This Row],[Rated Power/Unit]]</f>
        <v>152</v>
      </c>
    </row>
    <row r="2383" spans="2:7">
      <c r="B2383" s="325" t="s">
        <v>271</v>
      </c>
      <c r="C2383" s="325" t="s">
        <v>344</v>
      </c>
      <c r="D2383" s="325" t="str">
        <f>CONCATENATE(Table2[[#This Row],[Measure]],Table2[[#This Row],[Variant]])</f>
        <v>BayRetroHighbay125</v>
      </c>
      <c r="E2383">
        <v>153</v>
      </c>
      <c r="F2383" t="str">
        <f>CONCATENATE(Table2[[#This Row],[Measure &amp; Variant]],Table2[[#This Row],[Rated Power/Unit]])</f>
        <v>BayRetroHighbay125153</v>
      </c>
      <c r="G2383">
        <f>Table2[[#This Row],[Rated Power/Unit]]</f>
        <v>153</v>
      </c>
    </row>
    <row r="2384" spans="2:7">
      <c r="B2384" s="325" t="s">
        <v>271</v>
      </c>
      <c r="C2384" s="325" t="s">
        <v>344</v>
      </c>
      <c r="D2384" s="325" t="str">
        <f>CONCATENATE(Table2[[#This Row],[Measure]],Table2[[#This Row],[Variant]])</f>
        <v>BayRetroHighbay125</v>
      </c>
      <c r="E2384">
        <v>154</v>
      </c>
      <c r="F2384" t="str">
        <f>CONCATENATE(Table2[[#This Row],[Measure &amp; Variant]],Table2[[#This Row],[Rated Power/Unit]])</f>
        <v>BayRetroHighbay125154</v>
      </c>
      <c r="G2384">
        <f>Table2[[#This Row],[Rated Power/Unit]]</f>
        <v>154</v>
      </c>
    </row>
    <row r="2385" spans="2:7">
      <c r="B2385" s="325" t="s">
        <v>271</v>
      </c>
      <c r="C2385" s="325" t="s">
        <v>344</v>
      </c>
      <c r="D2385" s="325" t="str">
        <f>CONCATENATE(Table2[[#This Row],[Measure]],Table2[[#This Row],[Variant]])</f>
        <v>BayRetroHighbay125</v>
      </c>
      <c r="E2385">
        <v>155</v>
      </c>
      <c r="F2385" t="str">
        <f>CONCATENATE(Table2[[#This Row],[Measure &amp; Variant]],Table2[[#This Row],[Rated Power/Unit]])</f>
        <v>BayRetroHighbay125155</v>
      </c>
      <c r="G2385">
        <f>Table2[[#This Row],[Rated Power/Unit]]</f>
        <v>155</v>
      </c>
    </row>
    <row r="2386" spans="2:7">
      <c r="B2386" s="325" t="s">
        <v>271</v>
      </c>
      <c r="C2386" s="325" t="s">
        <v>344</v>
      </c>
      <c r="D2386" s="325" t="str">
        <f>CONCATENATE(Table2[[#This Row],[Measure]],Table2[[#This Row],[Variant]])</f>
        <v>BayRetroHighbay125</v>
      </c>
      <c r="E2386">
        <v>156</v>
      </c>
      <c r="F2386" t="str">
        <f>CONCATENATE(Table2[[#This Row],[Measure &amp; Variant]],Table2[[#This Row],[Rated Power/Unit]])</f>
        <v>BayRetroHighbay125156</v>
      </c>
      <c r="G2386">
        <f>Table2[[#This Row],[Rated Power/Unit]]</f>
        <v>156</v>
      </c>
    </row>
    <row r="2387" spans="2:7">
      <c r="B2387" s="325" t="s">
        <v>271</v>
      </c>
      <c r="C2387" s="325" t="s">
        <v>344</v>
      </c>
      <c r="D2387" s="325" t="str">
        <f>CONCATENATE(Table2[[#This Row],[Measure]],Table2[[#This Row],[Variant]])</f>
        <v>BayRetroHighbay125</v>
      </c>
      <c r="E2387">
        <v>157</v>
      </c>
      <c r="F2387" t="str">
        <f>CONCATENATE(Table2[[#This Row],[Measure &amp; Variant]],Table2[[#This Row],[Rated Power/Unit]])</f>
        <v>BayRetroHighbay125157</v>
      </c>
      <c r="G2387">
        <f>Table2[[#This Row],[Rated Power/Unit]]</f>
        <v>157</v>
      </c>
    </row>
    <row r="2388" spans="2:7">
      <c r="B2388" s="325" t="s">
        <v>271</v>
      </c>
      <c r="C2388" s="325" t="s">
        <v>344</v>
      </c>
      <c r="D2388" s="325" t="str">
        <f>CONCATENATE(Table2[[#This Row],[Measure]],Table2[[#This Row],[Variant]])</f>
        <v>BayRetroHighbay125</v>
      </c>
      <c r="E2388">
        <v>158</v>
      </c>
      <c r="F2388" t="str">
        <f>CONCATENATE(Table2[[#This Row],[Measure &amp; Variant]],Table2[[#This Row],[Rated Power/Unit]])</f>
        <v>BayRetroHighbay125158</v>
      </c>
      <c r="G2388">
        <f>Table2[[#This Row],[Rated Power/Unit]]</f>
        <v>158</v>
      </c>
    </row>
    <row r="2389" spans="2:7">
      <c r="B2389" s="325" t="s">
        <v>271</v>
      </c>
      <c r="C2389" s="325" t="s">
        <v>344</v>
      </c>
      <c r="D2389" s="325" t="str">
        <f>CONCATENATE(Table2[[#This Row],[Measure]],Table2[[#This Row],[Variant]])</f>
        <v>BayRetroHighbay125</v>
      </c>
      <c r="E2389">
        <v>159</v>
      </c>
      <c r="F2389" t="str">
        <f>CONCATENATE(Table2[[#This Row],[Measure &amp; Variant]],Table2[[#This Row],[Rated Power/Unit]])</f>
        <v>BayRetroHighbay125159</v>
      </c>
      <c r="G2389">
        <f>Table2[[#This Row],[Rated Power/Unit]]</f>
        <v>159</v>
      </c>
    </row>
    <row r="2390" spans="2:7">
      <c r="B2390" s="325" t="s">
        <v>271</v>
      </c>
      <c r="C2390" s="325" t="s">
        <v>344</v>
      </c>
      <c r="D2390" s="325" t="str">
        <f>CONCATENATE(Table2[[#This Row],[Measure]],Table2[[#This Row],[Variant]])</f>
        <v>BayRetroHighbay125</v>
      </c>
      <c r="E2390">
        <v>160</v>
      </c>
      <c r="F2390" t="str">
        <f>CONCATENATE(Table2[[#This Row],[Measure &amp; Variant]],Table2[[#This Row],[Rated Power/Unit]])</f>
        <v>BayRetroHighbay125160</v>
      </c>
      <c r="G2390">
        <f>Table2[[#This Row],[Rated Power/Unit]]</f>
        <v>160</v>
      </c>
    </row>
    <row r="2391" spans="2:7">
      <c r="B2391" s="325" t="s">
        <v>271</v>
      </c>
      <c r="C2391" s="325" t="s">
        <v>344</v>
      </c>
      <c r="D2391" s="325" t="str">
        <f>CONCATENATE(Table2[[#This Row],[Measure]],Table2[[#This Row],[Variant]])</f>
        <v>BayRetroHighbay125</v>
      </c>
      <c r="E2391">
        <v>161</v>
      </c>
      <c r="F2391" t="str">
        <f>CONCATENATE(Table2[[#This Row],[Measure &amp; Variant]],Table2[[#This Row],[Rated Power/Unit]])</f>
        <v>BayRetroHighbay125161</v>
      </c>
      <c r="G2391">
        <f>Table2[[#This Row],[Rated Power/Unit]]</f>
        <v>161</v>
      </c>
    </row>
    <row r="2392" spans="2:7">
      <c r="B2392" s="325" t="s">
        <v>271</v>
      </c>
      <c r="C2392" s="325" t="s">
        <v>344</v>
      </c>
      <c r="D2392" s="325" t="str">
        <f>CONCATENATE(Table2[[#This Row],[Measure]],Table2[[#This Row],[Variant]])</f>
        <v>BayRetroHighbay125</v>
      </c>
      <c r="E2392">
        <v>162</v>
      </c>
      <c r="F2392" t="str">
        <f>CONCATENATE(Table2[[#This Row],[Measure &amp; Variant]],Table2[[#This Row],[Rated Power/Unit]])</f>
        <v>BayRetroHighbay125162</v>
      </c>
      <c r="G2392">
        <f>Table2[[#This Row],[Rated Power/Unit]]</f>
        <v>162</v>
      </c>
    </row>
    <row r="2393" spans="2:7">
      <c r="B2393" s="325" t="s">
        <v>271</v>
      </c>
      <c r="C2393" s="325" t="s">
        <v>344</v>
      </c>
      <c r="D2393" s="325" t="str">
        <f>CONCATENATE(Table2[[#This Row],[Measure]],Table2[[#This Row],[Variant]])</f>
        <v>BayRetroHighbay125</v>
      </c>
      <c r="E2393">
        <v>163</v>
      </c>
      <c r="F2393" t="str">
        <f>CONCATENATE(Table2[[#This Row],[Measure &amp; Variant]],Table2[[#This Row],[Rated Power/Unit]])</f>
        <v>BayRetroHighbay125163</v>
      </c>
      <c r="G2393">
        <f>Table2[[#This Row],[Rated Power/Unit]]</f>
        <v>163</v>
      </c>
    </row>
    <row r="2394" spans="2:7">
      <c r="B2394" s="325" t="s">
        <v>271</v>
      </c>
      <c r="C2394" s="325" t="s">
        <v>344</v>
      </c>
      <c r="D2394" s="325" t="str">
        <f>CONCATENATE(Table2[[#This Row],[Measure]],Table2[[#This Row],[Variant]])</f>
        <v>BayRetroHighbay125</v>
      </c>
      <c r="E2394">
        <v>164</v>
      </c>
      <c r="F2394" t="str">
        <f>CONCATENATE(Table2[[#This Row],[Measure &amp; Variant]],Table2[[#This Row],[Rated Power/Unit]])</f>
        <v>BayRetroHighbay125164</v>
      </c>
      <c r="G2394">
        <f>Table2[[#This Row],[Rated Power/Unit]]</f>
        <v>164</v>
      </c>
    </row>
    <row r="2395" spans="2:7">
      <c r="B2395" s="325" t="s">
        <v>271</v>
      </c>
      <c r="C2395" s="325" t="s">
        <v>344</v>
      </c>
      <c r="D2395" s="325" t="str">
        <f>CONCATENATE(Table2[[#This Row],[Measure]],Table2[[#This Row],[Variant]])</f>
        <v>BayRetroHighbay125</v>
      </c>
      <c r="E2395">
        <v>165</v>
      </c>
      <c r="F2395" t="str">
        <f>CONCATENATE(Table2[[#This Row],[Measure &amp; Variant]],Table2[[#This Row],[Rated Power/Unit]])</f>
        <v>BayRetroHighbay125165</v>
      </c>
      <c r="G2395">
        <f>Table2[[#This Row],[Rated Power/Unit]]</f>
        <v>165</v>
      </c>
    </row>
    <row r="2396" spans="2:7">
      <c r="B2396" s="325" t="s">
        <v>271</v>
      </c>
      <c r="C2396" s="325" t="s">
        <v>344</v>
      </c>
      <c r="D2396" s="325" t="str">
        <f>CONCATENATE(Table2[[#This Row],[Measure]],Table2[[#This Row],[Variant]])</f>
        <v>BayRetroHighbay125</v>
      </c>
      <c r="E2396">
        <v>166</v>
      </c>
      <c r="F2396" t="str">
        <f>CONCATENATE(Table2[[#This Row],[Measure &amp; Variant]],Table2[[#This Row],[Rated Power/Unit]])</f>
        <v>BayRetroHighbay125166</v>
      </c>
      <c r="G2396">
        <f>Table2[[#This Row],[Rated Power/Unit]]</f>
        <v>166</v>
      </c>
    </row>
    <row r="2397" spans="2:7">
      <c r="B2397" s="325" t="s">
        <v>271</v>
      </c>
      <c r="C2397" s="325" t="s">
        <v>344</v>
      </c>
      <c r="D2397" s="325" t="str">
        <f>CONCATENATE(Table2[[#This Row],[Measure]],Table2[[#This Row],[Variant]])</f>
        <v>BayRetroHighbay125</v>
      </c>
      <c r="E2397">
        <v>167</v>
      </c>
      <c r="F2397" t="str">
        <f>CONCATENATE(Table2[[#This Row],[Measure &amp; Variant]],Table2[[#This Row],[Rated Power/Unit]])</f>
        <v>BayRetroHighbay125167</v>
      </c>
      <c r="G2397">
        <f>Table2[[#This Row],[Rated Power/Unit]]</f>
        <v>167</v>
      </c>
    </row>
    <row r="2398" spans="2:7">
      <c r="B2398" s="325" t="s">
        <v>271</v>
      </c>
      <c r="C2398" s="325" t="s">
        <v>344</v>
      </c>
      <c r="D2398" s="325" t="str">
        <f>CONCATENATE(Table2[[#This Row],[Measure]],Table2[[#This Row],[Variant]])</f>
        <v>BayRetroHighbay125</v>
      </c>
      <c r="E2398">
        <v>168</v>
      </c>
      <c r="F2398" t="str">
        <f>CONCATENATE(Table2[[#This Row],[Measure &amp; Variant]],Table2[[#This Row],[Rated Power/Unit]])</f>
        <v>BayRetroHighbay125168</v>
      </c>
      <c r="G2398">
        <f>Table2[[#This Row],[Rated Power/Unit]]</f>
        <v>168</v>
      </c>
    </row>
    <row r="2399" spans="2:7">
      <c r="B2399" s="325" t="s">
        <v>271</v>
      </c>
      <c r="C2399" s="325" t="s">
        <v>344</v>
      </c>
      <c r="D2399" s="325" t="str">
        <f>CONCATENATE(Table2[[#This Row],[Measure]],Table2[[#This Row],[Variant]])</f>
        <v>BayRetroHighbay125</v>
      </c>
      <c r="E2399">
        <v>169</v>
      </c>
      <c r="F2399" t="str">
        <f>CONCATENATE(Table2[[#This Row],[Measure &amp; Variant]],Table2[[#This Row],[Rated Power/Unit]])</f>
        <v>BayRetroHighbay125169</v>
      </c>
      <c r="G2399">
        <f>Table2[[#This Row],[Rated Power/Unit]]</f>
        <v>169</v>
      </c>
    </row>
    <row r="2400" spans="2:7">
      <c r="B2400" s="325" t="s">
        <v>271</v>
      </c>
      <c r="C2400" s="325" t="s">
        <v>344</v>
      </c>
      <c r="D2400" s="325" t="str">
        <f>CONCATENATE(Table2[[#This Row],[Measure]],Table2[[#This Row],[Variant]])</f>
        <v>BayRetroHighbay125</v>
      </c>
      <c r="E2400">
        <v>170</v>
      </c>
      <c r="F2400" t="str">
        <f>CONCATENATE(Table2[[#This Row],[Measure &amp; Variant]],Table2[[#This Row],[Rated Power/Unit]])</f>
        <v>BayRetroHighbay125170</v>
      </c>
      <c r="G2400">
        <f>Table2[[#This Row],[Rated Power/Unit]]</f>
        <v>170</v>
      </c>
    </row>
    <row r="2401" spans="2:7">
      <c r="B2401" s="325" t="s">
        <v>271</v>
      </c>
      <c r="C2401" s="325" t="s">
        <v>344</v>
      </c>
      <c r="D2401" s="325" t="str">
        <f>CONCATENATE(Table2[[#This Row],[Measure]],Table2[[#This Row],[Variant]])</f>
        <v>BayRetroHighbay125</v>
      </c>
      <c r="E2401">
        <v>171</v>
      </c>
      <c r="F2401" t="str">
        <f>CONCATENATE(Table2[[#This Row],[Measure &amp; Variant]],Table2[[#This Row],[Rated Power/Unit]])</f>
        <v>BayRetroHighbay125171</v>
      </c>
      <c r="G2401">
        <f>Table2[[#This Row],[Rated Power/Unit]]</f>
        <v>171</v>
      </c>
    </row>
    <row r="2402" spans="2:7">
      <c r="B2402" s="325" t="s">
        <v>271</v>
      </c>
      <c r="C2402" s="325" t="s">
        <v>344</v>
      </c>
      <c r="D2402" s="325" t="str">
        <f>CONCATENATE(Table2[[#This Row],[Measure]],Table2[[#This Row],[Variant]])</f>
        <v>BayRetroHighbay125</v>
      </c>
      <c r="E2402">
        <v>172</v>
      </c>
      <c r="F2402" t="str">
        <f>CONCATENATE(Table2[[#This Row],[Measure &amp; Variant]],Table2[[#This Row],[Rated Power/Unit]])</f>
        <v>BayRetroHighbay125172</v>
      </c>
      <c r="G2402">
        <f>Table2[[#This Row],[Rated Power/Unit]]</f>
        <v>172</v>
      </c>
    </row>
    <row r="2403" spans="2:7">
      <c r="B2403" s="325" t="s">
        <v>271</v>
      </c>
      <c r="C2403" s="325" t="s">
        <v>344</v>
      </c>
      <c r="D2403" s="325" t="str">
        <f>CONCATENATE(Table2[[#This Row],[Measure]],Table2[[#This Row],[Variant]])</f>
        <v>BayRetroHighbay125</v>
      </c>
      <c r="E2403">
        <v>173</v>
      </c>
      <c r="F2403" t="str">
        <f>CONCATENATE(Table2[[#This Row],[Measure &amp; Variant]],Table2[[#This Row],[Rated Power/Unit]])</f>
        <v>BayRetroHighbay125173</v>
      </c>
      <c r="G2403">
        <f>Table2[[#This Row],[Rated Power/Unit]]</f>
        <v>173</v>
      </c>
    </row>
    <row r="2404" spans="2:7">
      <c r="B2404" s="325" t="s">
        <v>271</v>
      </c>
      <c r="C2404" s="325" t="s">
        <v>344</v>
      </c>
      <c r="D2404" s="325" t="str">
        <f>CONCATENATE(Table2[[#This Row],[Measure]],Table2[[#This Row],[Variant]])</f>
        <v>BayRetroHighbay125</v>
      </c>
      <c r="E2404">
        <v>174</v>
      </c>
      <c r="F2404" t="str">
        <f>CONCATENATE(Table2[[#This Row],[Measure &amp; Variant]],Table2[[#This Row],[Rated Power/Unit]])</f>
        <v>BayRetroHighbay125174</v>
      </c>
      <c r="G2404">
        <f>Table2[[#This Row],[Rated Power/Unit]]</f>
        <v>174</v>
      </c>
    </row>
    <row r="2405" spans="2:7">
      <c r="B2405" s="325" t="s">
        <v>271</v>
      </c>
      <c r="C2405" s="325" t="s">
        <v>344</v>
      </c>
      <c r="D2405" s="325" t="str">
        <f>CONCATENATE(Table2[[#This Row],[Measure]],Table2[[#This Row],[Variant]])</f>
        <v>BayRetroHighbay125</v>
      </c>
      <c r="E2405">
        <v>175</v>
      </c>
      <c r="F2405" t="str">
        <f>CONCATENATE(Table2[[#This Row],[Measure &amp; Variant]],Table2[[#This Row],[Rated Power/Unit]])</f>
        <v>BayRetroHighbay125175</v>
      </c>
      <c r="G2405">
        <f>Table2[[#This Row],[Rated Power/Unit]]</f>
        <v>175</v>
      </c>
    </row>
    <row r="2406" spans="2:7">
      <c r="B2406" s="325" t="s">
        <v>271</v>
      </c>
      <c r="C2406" s="325" t="s">
        <v>344</v>
      </c>
      <c r="D2406" s="325" t="str">
        <f>CONCATENATE(Table2[[#This Row],[Measure]],Table2[[#This Row],[Variant]])</f>
        <v>BayRetroHighbay125</v>
      </c>
      <c r="E2406">
        <v>176</v>
      </c>
      <c r="F2406" t="str">
        <f>CONCATENATE(Table2[[#This Row],[Measure &amp; Variant]],Table2[[#This Row],[Rated Power/Unit]])</f>
        <v>BayRetroHighbay125176</v>
      </c>
      <c r="G2406">
        <f>Table2[[#This Row],[Rated Power/Unit]]</f>
        <v>176</v>
      </c>
    </row>
    <row r="2407" spans="2:7">
      <c r="B2407" s="325" t="s">
        <v>271</v>
      </c>
      <c r="C2407" s="325" t="s">
        <v>344</v>
      </c>
      <c r="D2407" s="325" t="str">
        <f>CONCATENATE(Table2[[#This Row],[Measure]],Table2[[#This Row],[Variant]])</f>
        <v>BayRetroHighbay125</v>
      </c>
      <c r="E2407">
        <v>177</v>
      </c>
      <c r="F2407" t="str">
        <f>CONCATENATE(Table2[[#This Row],[Measure &amp; Variant]],Table2[[#This Row],[Rated Power/Unit]])</f>
        <v>BayRetroHighbay125177</v>
      </c>
      <c r="G2407">
        <f>Table2[[#This Row],[Rated Power/Unit]]</f>
        <v>177</v>
      </c>
    </row>
    <row r="2408" spans="2:7">
      <c r="B2408" s="325" t="s">
        <v>271</v>
      </c>
      <c r="C2408" s="325" t="s">
        <v>344</v>
      </c>
      <c r="D2408" s="325" t="str">
        <f>CONCATENATE(Table2[[#This Row],[Measure]],Table2[[#This Row],[Variant]])</f>
        <v>BayRetroHighbay125</v>
      </c>
      <c r="E2408">
        <v>178</v>
      </c>
      <c r="F2408" t="str">
        <f>CONCATENATE(Table2[[#This Row],[Measure &amp; Variant]],Table2[[#This Row],[Rated Power/Unit]])</f>
        <v>BayRetroHighbay125178</v>
      </c>
      <c r="G2408">
        <f>Table2[[#This Row],[Rated Power/Unit]]</f>
        <v>178</v>
      </c>
    </row>
    <row r="2409" spans="2:7">
      <c r="B2409" s="325" t="s">
        <v>271</v>
      </c>
      <c r="C2409" s="325" t="s">
        <v>344</v>
      </c>
      <c r="D2409" s="325" t="str">
        <f>CONCATENATE(Table2[[#This Row],[Measure]],Table2[[#This Row],[Variant]])</f>
        <v>BayRetroHighbay125</v>
      </c>
      <c r="E2409">
        <v>179</v>
      </c>
      <c r="F2409" t="str">
        <f>CONCATENATE(Table2[[#This Row],[Measure &amp; Variant]],Table2[[#This Row],[Rated Power/Unit]])</f>
        <v>BayRetroHighbay125179</v>
      </c>
      <c r="G2409">
        <f>Table2[[#This Row],[Rated Power/Unit]]</f>
        <v>179</v>
      </c>
    </row>
    <row r="2410" spans="2:7">
      <c r="B2410" s="325" t="s">
        <v>271</v>
      </c>
      <c r="C2410" s="325" t="s">
        <v>344</v>
      </c>
      <c r="D2410" s="325" t="str">
        <f>CONCATENATE(Table2[[#This Row],[Measure]],Table2[[#This Row],[Variant]])</f>
        <v>BayRetroHighbay125</v>
      </c>
      <c r="E2410">
        <v>180</v>
      </c>
      <c r="F2410" t="str">
        <f>CONCATENATE(Table2[[#This Row],[Measure &amp; Variant]],Table2[[#This Row],[Rated Power/Unit]])</f>
        <v>BayRetroHighbay125180</v>
      </c>
      <c r="G2410">
        <f>Table2[[#This Row],[Rated Power/Unit]]</f>
        <v>180</v>
      </c>
    </row>
    <row r="2411" spans="2:7">
      <c r="B2411" s="325" t="s">
        <v>271</v>
      </c>
      <c r="C2411" s="325" t="s">
        <v>344</v>
      </c>
      <c r="D2411" s="325" t="str">
        <f>CONCATENATE(Table2[[#This Row],[Measure]],Table2[[#This Row],[Variant]])</f>
        <v>BayRetroHighbay125</v>
      </c>
      <c r="E2411">
        <v>181</v>
      </c>
      <c r="F2411" t="str">
        <f>CONCATENATE(Table2[[#This Row],[Measure &amp; Variant]],Table2[[#This Row],[Rated Power/Unit]])</f>
        <v>BayRetroHighbay125181</v>
      </c>
      <c r="G2411">
        <f>Table2[[#This Row],[Rated Power/Unit]]</f>
        <v>181</v>
      </c>
    </row>
    <row r="2412" spans="2:7">
      <c r="B2412" s="325" t="s">
        <v>271</v>
      </c>
      <c r="C2412" s="325" t="s">
        <v>344</v>
      </c>
      <c r="D2412" s="325" t="str">
        <f>CONCATENATE(Table2[[#This Row],[Measure]],Table2[[#This Row],[Variant]])</f>
        <v>BayRetroHighbay125</v>
      </c>
      <c r="E2412">
        <v>182</v>
      </c>
      <c r="F2412" t="str">
        <f>CONCATENATE(Table2[[#This Row],[Measure &amp; Variant]],Table2[[#This Row],[Rated Power/Unit]])</f>
        <v>BayRetroHighbay125182</v>
      </c>
      <c r="G2412">
        <f>Table2[[#This Row],[Rated Power/Unit]]</f>
        <v>182</v>
      </c>
    </row>
    <row r="2413" spans="2:7">
      <c r="B2413" s="325" t="s">
        <v>271</v>
      </c>
      <c r="C2413" s="325" t="s">
        <v>344</v>
      </c>
      <c r="D2413" s="325" t="str">
        <f>CONCATENATE(Table2[[#This Row],[Measure]],Table2[[#This Row],[Variant]])</f>
        <v>BayRetroHighbay125</v>
      </c>
      <c r="E2413">
        <v>183</v>
      </c>
      <c r="F2413" t="str">
        <f>CONCATENATE(Table2[[#This Row],[Measure &amp; Variant]],Table2[[#This Row],[Rated Power/Unit]])</f>
        <v>BayRetroHighbay125183</v>
      </c>
      <c r="G2413">
        <f>Table2[[#This Row],[Rated Power/Unit]]</f>
        <v>183</v>
      </c>
    </row>
    <row r="2414" spans="2:7">
      <c r="B2414" s="325" t="s">
        <v>271</v>
      </c>
      <c r="C2414" s="325" t="s">
        <v>344</v>
      </c>
      <c r="D2414" s="325" t="str">
        <f>CONCATENATE(Table2[[#This Row],[Measure]],Table2[[#This Row],[Variant]])</f>
        <v>BayRetroHighbay125</v>
      </c>
      <c r="E2414">
        <v>184</v>
      </c>
      <c r="F2414" t="str">
        <f>CONCATENATE(Table2[[#This Row],[Measure &amp; Variant]],Table2[[#This Row],[Rated Power/Unit]])</f>
        <v>BayRetroHighbay125184</v>
      </c>
      <c r="G2414">
        <f>Table2[[#This Row],[Rated Power/Unit]]</f>
        <v>184</v>
      </c>
    </row>
    <row r="2415" spans="2:7">
      <c r="B2415" s="325" t="s">
        <v>271</v>
      </c>
      <c r="C2415" s="325" t="s">
        <v>344</v>
      </c>
      <c r="D2415" s="325" t="str">
        <f>CONCATENATE(Table2[[#This Row],[Measure]],Table2[[#This Row],[Variant]])</f>
        <v>BayRetroHighbay125</v>
      </c>
      <c r="E2415">
        <v>185</v>
      </c>
      <c r="F2415" t="str">
        <f>CONCATENATE(Table2[[#This Row],[Measure &amp; Variant]],Table2[[#This Row],[Rated Power/Unit]])</f>
        <v>BayRetroHighbay125185</v>
      </c>
      <c r="G2415">
        <f>Table2[[#This Row],[Rated Power/Unit]]</f>
        <v>185</v>
      </c>
    </row>
    <row r="2416" spans="2:7">
      <c r="B2416" s="325" t="s">
        <v>271</v>
      </c>
      <c r="C2416" s="325" t="s">
        <v>344</v>
      </c>
      <c r="D2416" s="325" t="str">
        <f>CONCATENATE(Table2[[#This Row],[Measure]],Table2[[#This Row],[Variant]])</f>
        <v>BayRetroHighbay125</v>
      </c>
      <c r="E2416">
        <v>186</v>
      </c>
      <c r="F2416" t="str">
        <f>CONCATENATE(Table2[[#This Row],[Measure &amp; Variant]],Table2[[#This Row],[Rated Power/Unit]])</f>
        <v>BayRetroHighbay125186</v>
      </c>
      <c r="G2416">
        <f>Table2[[#This Row],[Rated Power/Unit]]</f>
        <v>186</v>
      </c>
    </row>
    <row r="2417" spans="2:7">
      <c r="B2417" s="325" t="s">
        <v>271</v>
      </c>
      <c r="C2417" s="325" t="s">
        <v>344</v>
      </c>
      <c r="D2417" s="325" t="str">
        <f>CONCATENATE(Table2[[#This Row],[Measure]],Table2[[#This Row],[Variant]])</f>
        <v>BayRetroHighbay125</v>
      </c>
      <c r="E2417">
        <v>187</v>
      </c>
      <c r="F2417" t="str">
        <f>CONCATENATE(Table2[[#This Row],[Measure &amp; Variant]],Table2[[#This Row],[Rated Power/Unit]])</f>
        <v>BayRetroHighbay125187</v>
      </c>
      <c r="G2417">
        <f>Table2[[#This Row],[Rated Power/Unit]]</f>
        <v>187</v>
      </c>
    </row>
    <row r="2418" spans="2:7">
      <c r="B2418" s="325" t="s">
        <v>271</v>
      </c>
      <c r="C2418" s="325" t="s">
        <v>344</v>
      </c>
      <c r="D2418" s="325" t="str">
        <f>CONCATENATE(Table2[[#This Row],[Measure]],Table2[[#This Row],[Variant]])</f>
        <v>BayRetroHighbay125</v>
      </c>
      <c r="E2418">
        <v>188</v>
      </c>
      <c r="F2418" t="str">
        <f>CONCATENATE(Table2[[#This Row],[Measure &amp; Variant]],Table2[[#This Row],[Rated Power/Unit]])</f>
        <v>BayRetroHighbay125188</v>
      </c>
      <c r="G2418">
        <f>Table2[[#This Row],[Rated Power/Unit]]</f>
        <v>188</v>
      </c>
    </row>
    <row r="2419" spans="2:7">
      <c r="B2419" s="325" t="s">
        <v>271</v>
      </c>
      <c r="C2419" s="325" t="s">
        <v>344</v>
      </c>
      <c r="D2419" s="325" t="str">
        <f>CONCATENATE(Table2[[#This Row],[Measure]],Table2[[#This Row],[Variant]])</f>
        <v>BayRetroHighbay125</v>
      </c>
      <c r="E2419">
        <v>189</v>
      </c>
      <c r="F2419" t="str">
        <f>CONCATENATE(Table2[[#This Row],[Measure &amp; Variant]],Table2[[#This Row],[Rated Power/Unit]])</f>
        <v>BayRetroHighbay125189</v>
      </c>
      <c r="G2419">
        <f>Table2[[#This Row],[Rated Power/Unit]]</f>
        <v>189</v>
      </c>
    </row>
    <row r="2420" spans="2:7">
      <c r="B2420" s="325" t="s">
        <v>271</v>
      </c>
      <c r="C2420" s="325" t="s">
        <v>344</v>
      </c>
      <c r="D2420" s="325" t="str">
        <f>CONCATENATE(Table2[[#This Row],[Measure]],Table2[[#This Row],[Variant]])</f>
        <v>BayRetroHighbay125</v>
      </c>
      <c r="E2420">
        <v>190</v>
      </c>
      <c r="F2420" t="str">
        <f>CONCATENATE(Table2[[#This Row],[Measure &amp; Variant]],Table2[[#This Row],[Rated Power/Unit]])</f>
        <v>BayRetroHighbay125190</v>
      </c>
      <c r="G2420">
        <f>Table2[[#This Row],[Rated Power/Unit]]</f>
        <v>190</v>
      </c>
    </row>
    <row r="2421" spans="2:7">
      <c r="B2421" s="325" t="s">
        <v>271</v>
      </c>
      <c r="C2421" s="325" t="s">
        <v>344</v>
      </c>
      <c r="D2421" s="325" t="str">
        <f>CONCATENATE(Table2[[#This Row],[Measure]],Table2[[#This Row],[Variant]])</f>
        <v>BayRetroHighbay125</v>
      </c>
      <c r="E2421">
        <v>191</v>
      </c>
      <c r="F2421" t="str">
        <f>CONCATENATE(Table2[[#This Row],[Measure &amp; Variant]],Table2[[#This Row],[Rated Power/Unit]])</f>
        <v>BayRetroHighbay125191</v>
      </c>
      <c r="G2421">
        <f>Table2[[#This Row],[Rated Power/Unit]]</f>
        <v>191</v>
      </c>
    </row>
    <row r="2422" spans="2:7">
      <c r="B2422" s="325" t="s">
        <v>271</v>
      </c>
      <c r="C2422" s="325" t="s">
        <v>344</v>
      </c>
      <c r="D2422" s="325" t="str">
        <f>CONCATENATE(Table2[[#This Row],[Measure]],Table2[[#This Row],[Variant]])</f>
        <v>BayRetroHighbay125</v>
      </c>
      <c r="E2422">
        <v>192</v>
      </c>
      <c r="F2422" t="str">
        <f>CONCATENATE(Table2[[#This Row],[Measure &amp; Variant]],Table2[[#This Row],[Rated Power/Unit]])</f>
        <v>BayRetroHighbay125192</v>
      </c>
      <c r="G2422">
        <f>Table2[[#This Row],[Rated Power/Unit]]</f>
        <v>192</v>
      </c>
    </row>
    <row r="2423" spans="2:7">
      <c r="B2423" s="325" t="s">
        <v>271</v>
      </c>
      <c r="C2423" s="325" t="s">
        <v>344</v>
      </c>
      <c r="D2423" s="325" t="str">
        <f>CONCATENATE(Table2[[#This Row],[Measure]],Table2[[#This Row],[Variant]])</f>
        <v>BayRetroHighbay125</v>
      </c>
      <c r="E2423">
        <v>193</v>
      </c>
      <c r="F2423" t="str">
        <f>CONCATENATE(Table2[[#This Row],[Measure &amp; Variant]],Table2[[#This Row],[Rated Power/Unit]])</f>
        <v>BayRetroHighbay125193</v>
      </c>
      <c r="G2423">
        <f>Table2[[#This Row],[Rated Power/Unit]]</f>
        <v>193</v>
      </c>
    </row>
    <row r="2424" spans="2:7">
      <c r="B2424" s="325" t="s">
        <v>271</v>
      </c>
      <c r="C2424" s="325" t="s">
        <v>344</v>
      </c>
      <c r="D2424" s="325" t="str">
        <f>CONCATENATE(Table2[[#This Row],[Measure]],Table2[[#This Row],[Variant]])</f>
        <v>BayRetroHighbay125</v>
      </c>
      <c r="E2424">
        <v>194</v>
      </c>
      <c r="F2424" t="str">
        <f>CONCATENATE(Table2[[#This Row],[Measure &amp; Variant]],Table2[[#This Row],[Rated Power/Unit]])</f>
        <v>BayRetroHighbay125194</v>
      </c>
      <c r="G2424">
        <f>Table2[[#This Row],[Rated Power/Unit]]</f>
        <v>194</v>
      </c>
    </row>
    <row r="2425" spans="2:7">
      <c r="B2425" s="325" t="s">
        <v>271</v>
      </c>
      <c r="C2425" s="325" t="s">
        <v>344</v>
      </c>
      <c r="D2425" s="325" t="str">
        <f>CONCATENATE(Table2[[#This Row],[Measure]],Table2[[#This Row],[Variant]])</f>
        <v>BayRetroHighbay125</v>
      </c>
      <c r="E2425">
        <v>195</v>
      </c>
      <c r="F2425" t="str">
        <f>CONCATENATE(Table2[[#This Row],[Measure &amp; Variant]],Table2[[#This Row],[Rated Power/Unit]])</f>
        <v>BayRetroHighbay125195</v>
      </c>
      <c r="G2425">
        <f>Table2[[#This Row],[Rated Power/Unit]]</f>
        <v>195</v>
      </c>
    </row>
    <row r="2426" spans="2:7">
      <c r="B2426" s="325" t="s">
        <v>271</v>
      </c>
      <c r="C2426" s="325" t="s">
        <v>344</v>
      </c>
      <c r="D2426" s="325" t="str">
        <f>CONCATENATE(Table2[[#This Row],[Measure]],Table2[[#This Row],[Variant]])</f>
        <v>BayRetroHighbay125</v>
      </c>
      <c r="E2426">
        <v>196</v>
      </c>
      <c r="F2426" t="str">
        <f>CONCATENATE(Table2[[#This Row],[Measure &amp; Variant]],Table2[[#This Row],[Rated Power/Unit]])</f>
        <v>BayRetroHighbay125196</v>
      </c>
      <c r="G2426">
        <f>Table2[[#This Row],[Rated Power/Unit]]</f>
        <v>196</v>
      </c>
    </row>
    <row r="2427" spans="2:7">
      <c r="B2427" s="325" t="s">
        <v>271</v>
      </c>
      <c r="C2427" s="325" t="s">
        <v>344</v>
      </c>
      <c r="D2427" s="325" t="str">
        <f>CONCATENATE(Table2[[#This Row],[Measure]],Table2[[#This Row],[Variant]])</f>
        <v>BayRetroHighbay125</v>
      </c>
      <c r="E2427">
        <v>197</v>
      </c>
      <c r="F2427" t="str">
        <f>CONCATENATE(Table2[[#This Row],[Measure &amp; Variant]],Table2[[#This Row],[Rated Power/Unit]])</f>
        <v>BayRetroHighbay125197</v>
      </c>
      <c r="G2427">
        <f>Table2[[#This Row],[Rated Power/Unit]]</f>
        <v>197</v>
      </c>
    </row>
    <row r="2428" spans="2:7">
      <c r="B2428" s="325" t="s">
        <v>271</v>
      </c>
      <c r="C2428" s="325" t="s">
        <v>344</v>
      </c>
      <c r="D2428" s="325" t="str">
        <f>CONCATENATE(Table2[[#This Row],[Measure]],Table2[[#This Row],[Variant]])</f>
        <v>BayRetroHighbay125</v>
      </c>
      <c r="E2428">
        <v>198</v>
      </c>
      <c r="F2428" t="str">
        <f>CONCATENATE(Table2[[#This Row],[Measure &amp; Variant]],Table2[[#This Row],[Rated Power/Unit]])</f>
        <v>BayRetroHighbay125198</v>
      </c>
      <c r="G2428">
        <f>Table2[[#This Row],[Rated Power/Unit]]</f>
        <v>198</v>
      </c>
    </row>
    <row r="2429" spans="2:7">
      <c r="B2429" s="325" t="s">
        <v>271</v>
      </c>
      <c r="C2429" s="325" t="s">
        <v>344</v>
      </c>
      <c r="D2429" s="325" t="str">
        <f>CONCATENATE(Table2[[#This Row],[Measure]],Table2[[#This Row],[Variant]])</f>
        <v>BayRetroHighbay125</v>
      </c>
      <c r="E2429">
        <v>199</v>
      </c>
      <c r="F2429" t="str">
        <f>CONCATENATE(Table2[[#This Row],[Measure &amp; Variant]],Table2[[#This Row],[Rated Power/Unit]])</f>
        <v>BayRetroHighbay125199</v>
      </c>
      <c r="G2429">
        <f>Table2[[#This Row],[Rated Power/Unit]]</f>
        <v>199</v>
      </c>
    </row>
    <row r="2430" spans="2:7">
      <c r="B2430" s="325" t="s">
        <v>271</v>
      </c>
      <c r="C2430" s="325" t="s">
        <v>344</v>
      </c>
      <c r="D2430" s="325" t="str">
        <f>CONCATENATE(Table2[[#This Row],[Measure]],Table2[[#This Row],[Variant]])</f>
        <v>BayRetroHighbay125</v>
      </c>
      <c r="E2430">
        <v>200</v>
      </c>
      <c r="F2430" t="str">
        <f>CONCATENATE(Table2[[#This Row],[Measure &amp; Variant]],Table2[[#This Row],[Rated Power/Unit]])</f>
        <v>BayRetroHighbay125200</v>
      </c>
      <c r="G2430">
        <f>Table2[[#This Row],[Rated Power/Unit]]</f>
        <v>200</v>
      </c>
    </row>
    <row r="2431" spans="2:7">
      <c r="B2431" s="325" t="s">
        <v>271</v>
      </c>
      <c r="C2431" s="325" t="s">
        <v>344</v>
      </c>
      <c r="D2431" s="325" t="str">
        <f>CONCATENATE(Table2[[#This Row],[Measure]],Table2[[#This Row],[Variant]])</f>
        <v>BayRetroHighbay125</v>
      </c>
      <c r="E2431">
        <v>201</v>
      </c>
      <c r="F2431" t="str">
        <f>CONCATENATE(Table2[[#This Row],[Measure &amp; Variant]],Table2[[#This Row],[Rated Power/Unit]])</f>
        <v>BayRetroHighbay125201</v>
      </c>
      <c r="G2431">
        <f>Table2[[#This Row],[Rated Power/Unit]]</f>
        <v>201</v>
      </c>
    </row>
    <row r="2432" spans="2:7">
      <c r="B2432" s="325" t="s">
        <v>271</v>
      </c>
      <c r="C2432" s="325" t="s">
        <v>344</v>
      </c>
      <c r="D2432" s="325" t="str">
        <f>CONCATENATE(Table2[[#This Row],[Measure]],Table2[[#This Row],[Variant]])</f>
        <v>BayRetroHighbay125</v>
      </c>
      <c r="E2432">
        <v>202</v>
      </c>
      <c r="F2432" t="str">
        <f>CONCATENATE(Table2[[#This Row],[Measure &amp; Variant]],Table2[[#This Row],[Rated Power/Unit]])</f>
        <v>BayRetroHighbay125202</v>
      </c>
      <c r="G2432">
        <f>Table2[[#This Row],[Rated Power/Unit]]</f>
        <v>202</v>
      </c>
    </row>
    <row r="2433" spans="2:7">
      <c r="B2433" s="325" t="s">
        <v>271</v>
      </c>
      <c r="C2433" s="325" t="s">
        <v>344</v>
      </c>
      <c r="D2433" s="325" t="str">
        <f>CONCATENATE(Table2[[#This Row],[Measure]],Table2[[#This Row],[Variant]])</f>
        <v>BayRetroHighbay125</v>
      </c>
      <c r="E2433">
        <v>203</v>
      </c>
      <c r="F2433" t="str">
        <f>CONCATENATE(Table2[[#This Row],[Measure &amp; Variant]],Table2[[#This Row],[Rated Power/Unit]])</f>
        <v>BayRetroHighbay125203</v>
      </c>
      <c r="G2433">
        <f>Table2[[#This Row],[Rated Power/Unit]]</f>
        <v>203</v>
      </c>
    </row>
    <row r="2434" spans="2:7">
      <c r="B2434" s="325" t="s">
        <v>271</v>
      </c>
      <c r="C2434" s="325" t="s">
        <v>344</v>
      </c>
      <c r="D2434" s="325" t="str">
        <f>CONCATENATE(Table2[[#This Row],[Measure]],Table2[[#This Row],[Variant]])</f>
        <v>BayRetroHighbay125</v>
      </c>
      <c r="E2434">
        <v>204</v>
      </c>
      <c r="F2434" t="str">
        <f>CONCATENATE(Table2[[#This Row],[Measure &amp; Variant]],Table2[[#This Row],[Rated Power/Unit]])</f>
        <v>BayRetroHighbay125204</v>
      </c>
      <c r="G2434">
        <f>Table2[[#This Row],[Rated Power/Unit]]</f>
        <v>204</v>
      </c>
    </row>
    <row r="2435" spans="2:7">
      <c r="B2435" s="325" t="s">
        <v>271</v>
      </c>
      <c r="C2435" s="325" t="s">
        <v>344</v>
      </c>
      <c r="D2435" s="325" t="str">
        <f>CONCATENATE(Table2[[#This Row],[Measure]],Table2[[#This Row],[Variant]])</f>
        <v>BayRetroHighbay125</v>
      </c>
      <c r="E2435">
        <v>205</v>
      </c>
      <c r="F2435" t="str">
        <f>CONCATENATE(Table2[[#This Row],[Measure &amp; Variant]],Table2[[#This Row],[Rated Power/Unit]])</f>
        <v>BayRetroHighbay125205</v>
      </c>
      <c r="G2435">
        <f>Table2[[#This Row],[Rated Power/Unit]]</f>
        <v>205</v>
      </c>
    </row>
    <row r="2436" spans="2:7">
      <c r="B2436" s="325" t="s">
        <v>271</v>
      </c>
      <c r="C2436" s="325" t="s">
        <v>344</v>
      </c>
      <c r="D2436" s="325" t="str">
        <f>CONCATENATE(Table2[[#This Row],[Measure]],Table2[[#This Row],[Variant]])</f>
        <v>BayRetroHighbay125</v>
      </c>
      <c r="E2436">
        <v>206</v>
      </c>
      <c r="F2436" t="str">
        <f>CONCATENATE(Table2[[#This Row],[Measure &amp; Variant]],Table2[[#This Row],[Rated Power/Unit]])</f>
        <v>BayRetroHighbay125206</v>
      </c>
      <c r="G2436">
        <f>Table2[[#This Row],[Rated Power/Unit]]</f>
        <v>206</v>
      </c>
    </row>
    <row r="2437" spans="2:7">
      <c r="B2437" s="325" t="s">
        <v>271</v>
      </c>
      <c r="C2437" s="325" t="s">
        <v>344</v>
      </c>
      <c r="D2437" s="325" t="str">
        <f>CONCATENATE(Table2[[#This Row],[Measure]],Table2[[#This Row],[Variant]])</f>
        <v>BayRetroHighbay125</v>
      </c>
      <c r="E2437">
        <v>207</v>
      </c>
      <c r="F2437" t="str">
        <f>CONCATENATE(Table2[[#This Row],[Measure &amp; Variant]],Table2[[#This Row],[Rated Power/Unit]])</f>
        <v>BayRetroHighbay125207</v>
      </c>
      <c r="G2437">
        <f>Table2[[#This Row],[Rated Power/Unit]]</f>
        <v>207</v>
      </c>
    </row>
    <row r="2438" spans="2:7">
      <c r="B2438" s="325" t="s">
        <v>271</v>
      </c>
      <c r="C2438" s="325" t="s">
        <v>344</v>
      </c>
      <c r="D2438" s="325" t="str">
        <f>CONCATENATE(Table2[[#This Row],[Measure]],Table2[[#This Row],[Variant]])</f>
        <v>BayRetroHighbay125</v>
      </c>
      <c r="E2438">
        <v>208</v>
      </c>
      <c r="F2438" t="str">
        <f>CONCATENATE(Table2[[#This Row],[Measure &amp; Variant]],Table2[[#This Row],[Rated Power/Unit]])</f>
        <v>BayRetroHighbay125208</v>
      </c>
      <c r="G2438">
        <f>Table2[[#This Row],[Rated Power/Unit]]</f>
        <v>208</v>
      </c>
    </row>
    <row r="2439" spans="2:7">
      <c r="B2439" s="325" t="s">
        <v>271</v>
      </c>
      <c r="C2439" s="325" t="s">
        <v>344</v>
      </c>
      <c r="D2439" s="325" t="str">
        <f>CONCATENATE(Table2[[#This Row],[Measure]],Table2[[#This Row],[Variant]])</f>
        <v>BayRetroHighbay125</v>
      </c>
      <c r="E2439">
        <v>209</v>
      </c>
      <c r="F2439" t="str">
        <f>CONCATENATE(Table2[[#This Row],[Measure &amp; Variant]],Table2[[#This Row],[Rated Power/Unit]])</f>
        <v>BayRetroHighbay125209</v>
      </c>
      <c r="G2439">
        <f>Table2[[#This Row],[Rated Power/Unit]]</f>
        <v>209</v>
      </c>
    </row>
    <row r="2440" spans="2:7">
      <c r="B2440" s="325" t="s">
        <v>271</v>
      </c>
      <c r="C2440" s="325" t="s">
        <v>344</v>
      </c>
      <c r="D2440" s="325" t="str">
        <f>CONCATENATE(Table2[[#This Row],[Measure]],Table2[[#This Row],[Variant]])</f>
        <v>BayRetroHighbay125</v>
      </c>
      <c r="E2440">
        <v>210</v>
      </c>
      <c r="F2440" t="str">
        <f>CONCATENATE(Table2[[#This Row],[Measure &amp; Variant]],Table2[[#This Row],[Rated Power/Unit]])</f>
        <v>BayRetroHighbay125210</v>
      </c>
      <c r="G2440">
        <f>Table2[[#This Row],[Rated Power/Unit]]</f>
        <v>210</v>
      </c>
    </row>
    <row r="2441" spans="2:7">
      <c r="B2441" s="325" t="s">
        <v>271</v>
      </c>
      <c r="C2441" s="325" t="s">
        <v>344</v>
      </c>
      <c r="D2441" s="325" t="str">
        <f>CONCATENATE(Table2[[#This Row],[Measure]],Table2[[#This Row],[Variant]])</f>
        <v>BayRetroHighbay125</v>
      </c>
      <c r="E2441">
        <v>211</v>
      </c>
      <c r="F2441" t="str">
        <f>CONCATENATE(Table2[[#This Row],[Measure &amp; Variant]],Table2[[#This Row],[Rated Power/Unit]])</f>
        <v>BayRetroHighbay125211</v>
      </c>
      <c r="G2441">
        <f>Table2[[#This Row],[Rated Power/Unit]]</f>
        <v>211</v>
      </c>
    </row>
    <row r="2442" spans="2:7">
      <c r="B2442" s="325" t="s">
        <v>271</v>
      </c>
      <c r="C2442" s="325" t="s">
        <v>344</v>
      </c>
      <c r="D2442" s="325" t="str">
        <f>CONCATENATE(Table2[[#This Row],[Measure]],Table2[[#This Row],[Variant]])</f>
        <v>BayRetroHighbay125</v>
      </c>
      <c r="E2442">
        <v>212</v>
      </c>
      <c r="F2442" t="str">
        <f>CONCATENATE(Table2[[#This Row],[Measure &amp; Variant]],Table2[[#This Row],[Rated Power/Unit]])</f>
        <v>BayRetroHighbay125212</v>
      </c>
      <c r="G2442">
        <f>Table2[[#This Row],[Rated Power/Unit]]</f>
        <v>212</v>
      </c>
    </row>
    <row r="2443" spans="2:7">
      <c r="B2443" s="325" t="s">
        <v>271</v>
      </c>
      <c r="C2443" s="325" t="s">
        <v>344</v>
      </c>
      <c r="D2443" s="325" t="str">
        <f>CONCATENATE(Table2[[#This Row],[Measure]],Table2[[#This Row],[Variant]])</f>
        <v>BayRetroHighbay125</v>
      </c>
      <c r="E2443">
        <v>213</v>
      </c>
      <c r="F2443" t="str">
        <f>CONCATENATE(Table2[[#This Row],[Measure &amp; Variant]],Table2[[#This Row],[Rated Power/Unit]])</f>
        <v>BayRetroHighbay125213</v>
      </c>
      <c r="G2443">
        <f>Table2[[#This Row],[Rated Power/Unit]]</f>
        <v>213</v>
      </c>
    </row>
    <row r="2444" spans="2:7">
      <c r="B2444" s="325" t="s">
        <v>271</v>
      </c>
      <c r="C2444" s="325" t="s">
        <v>344</v>
      </c>
      <c r="D2444" s="325" t="str">
        <f>CONCATENATE(Table2[[#This Row],[Measure]],Table2[[#This Row],[Variant]])</f>
        <v>BayRetroHighbay125</v>
      </c>
      <c r="E2444">
        <v>214</v>
      </c>
      <c r="F2444" t="str">
        <f>CONCATENATE(Table2[[#This Row],[Measure &amp; Variant]],Table2[[#This Row],[Rated Power/Unit]])</f>
        <v>BayRetroHighbay125214</v>
      </c>
      <c r="G2444">
        <f>Table2[[#This Row],[Rated Power/Unit]]</f>
        <v>214</v>
      </c>
    </row>
    <row r="2445" spans="2:7">
      <c r="B2445" s="325" t="s">
        <v>271</v>
      </c>
      <c r="C2445" s="325" t="s">
        <v>344</v>
      </c>
      <c r="D2445" s="325" t="str">
        <f>CONCATENATE(Table2[[#This Row],[Measure]],Table2[[#This Row],[Variant]])</f>
        <v>BayRetroHighbay125</v>
      </c>
      <c r="E2445">
        <v>215</v>
      </c>
      <c r="F2445" t="str">
        <f>CONCATENATE(Table2[[#This Row],[Measure &amp; Variant]],Table2[[#This Row],[Rated Power/Unit]])</f>
        <v>BayRetroHighbay125215</v>
      </c>
      <c r="G2445">
        <f>Table2[[#This Row],[Rated Power/Unit]]</f>
        <v>215</v>
      </c>
    </row>
    <row r="2446" spans="2:7">
      <c r="B2446" s="325" t="s">
        <v>271</v>
      </c>
      <c r="C2446" s="325" t="s">
        <v>344</v>
      </c>
      <c r="D2446" s="325" t="str">
        <f>CONCATENATE(Table2[[#This Row],[Measure]],Table2[[#This Row],[Variant]])</f>
        <v>BayRetroHighbay125</v>
      </c>
      <c r="E2446">
        <v>216</v>
      </c>
      <c r="F2446" t="str">
        <f>CONCATENATE(Table2[[#This Row],[Measure &amp; Variant]],Table2[[#This Row],[Rated Power/Unit]])</f>
        <v>BayRetroHighbay125216</v>
      </c>
      <c r="G2446">
        <f>Table2[[#This Row],[Rated Power/Unit]]</f>
        <v>216</v>
      </c>
    </row>
    <row r="2447" spans="2:7">
      <c r="B2447" s="325" t="s">
        <v>271</v>
      </c>
      <c r="C2447" s="325" t="s">
        <v>344</v>
      </c>
      <c r="D2447" s="325" t="str">
        <f>CONCATENATE(Table2[[#This Row],[Measure]],Table2[[#This Row],[Variant]])</f>
        <v>BayRetroHighbay125</v>
      </c>
      <c r="E2447">
        <v>217</v>
      </c>
      <c r="F2447" t="str">
        <f>CONCATENATE(Table2[[#This Row],[Measure &amp; Variant]],Table2[[#This Row],[Rated Power/Unit]])</f>
        <v>BayRetroHighbay125217</v>
      </c>
      <c r="G2447">
        <f>Table2[[#This Row],[Rated Power/Unit]]</f>
        <v>217</v>
      </c>
    </row>
    <row r="2448" spans="2:7">
      <c r="B2448" s="325" t="s">
        <v>271</v>
      </c>
      <c r="C2448" s="325" t="s">
        <v>344</v>
      </c>
      <c r="D2448" s="325" t="str">
        <f>CONCATENATE(Table2[[#This Row],[Measure]],Table2[[#This Row],[Variant]])</f>
        <v>BayRetroHighbay125</v>
      </c>
      <c r="E2448">
        <v>218</v>
      </c>
      <c r="F2448" t="str">
        <f>CONCATENATE(Table2[[#This Row],[Measure &amp; Variant]],Table2[[#This Row],[Rated Power/Unit]])</f>
        <v>BayRetroHighbay125218</v>
      </c>
      <c r="G2448">
        <f>Table2[[#This Row],[Rated Power/Unit]]</f>
        <v>218</v>
      </c>
    </row>
    <row r="2449" spans="2:7">
      <c r="B2449" s="325" t="s">
        <v>271</v>
      </c>
      <c r="C2449" s="325" t="s">
        <v>344</v>
      </c>
      <c r="D2449" s="325" t="str">
        <f>CONCATENATE(Table2[[#This Row],[Measure]],Table2[[#This Row],[Variant]])</f>
        <v>BayRetroHighbay125</v>
      </c>
      <c r="E2449">
        <v>219</v>
      </c>
      <c r="F2449" t="str">
        <f>CONCATENATE(Table2[[#This Row],[Measure &amp; Variant]],Table2[[#This Row],[Rated Power/Unit]])</f>
        <v>BayRetroHighbay125219</v>
      </c>
      <c r="G2449">
        <f>Table2[[#This Row],[Rated Power/Unit]]</f>
        <v>219</v>
      </c>
    </row>
    <row r="2450" spans="2:7">
      <c r="B2450" s="325" t="s">
        <v>271</v>
      </c>
      <c r="C2450" s="325" t="s">
        <v>344</v>
      </c>
      <c r="D2450" s="325" t="str">
        <f>CONCATENATE(Table2[[#This Row],[Measure]],Table2[[#This Row],[Variant]])</f>
        <v>BayRetroHighbay125</v>
      </c>
      <c r="E2450">
        <v>220</v>
      </c>
      <c r="F2450" t="str">
        <f>CONCATENATE(Table2[[#This Row],[Measure &amp; Variant]],Table2[[#This Row],[Rated Power/Unit]])</f>
        <v>BayRetroHighbay125220</v>
      </c>
      <c r="G2450">
        <f>Table2[[#This Row],[Rated Power/Unit]]</f>
        <v>220</v>
      </c>
    </row>
    <row r="2451" spans="2:7">
      <c r="B2451" s="325" t="s">
        <v>271</v>
      </c>
      <c r="C2451" s="325" t="s">
        <v>344</v>
      </c>
      <c r="D2451" s="325" t="str">
        <f>CONCATENATE(Table2[[#This Row],[Measure]],Table2[[#This Row],[Variant]])</f>
        <v>BayRetroHighbay125</v>
      </c>
      <c r="E2451">
        <v>221</v>
      </c>
      <c r="F2451" t="str">
        <f>CONCATENATE(Table2[[#This Row],[Measure &amp; Variant]],Table2[[#This Row],[Rated Power/Unit]])</f>
        <v>BayRetroHighbay125221</v>
      </c>
      <c r="G2451">
        <f>Table2[[#This Row],[Rated Power/Unit]]</f>
        <v>221</v>
      </c>
    </row>
    <row r="2452" spans="2:7">
      <c r="B2452" s="325" t="s">
        <v>271</v>
      </c>
      <c r="C2452" s="325" t="s">
        <v>344</v>
      </c>
      <c r="D2452" s="325" t="str">
        <f>CONCATENATE(Table2[[#This Row],[Measure]],Table2[[#This Row],[Variant]])</f>
        <v>BayRetroHighbay125</v>
      </c>
      <c r="E2452">
        <v>222</v>
      </c>
      <c r="F2452" t="str">
        <f>CONCATENATE(Table2[[#This Row],[Measure &amp; Variant]],Table2[[#This Row],[Rated Power/Unit]])</f>
        <v>BayRetroHighbay125222</v>
      </c>
      <c r="G2452">
        <f>Table2[[#This Row],[Rated Power/Unit]]</f>
        <v>222</v>
      </c>
    </row>
    <row r="2453" spans="2:7">
      <c r="B2453" s="325" t="s">
        <v>271</v>
      </c>
      <c r="C2453" s="325" t="s">
        <v>344</v>
      </c>
      <c r="D2453" s="325" t="str">
        <f>CONCATENATE(Table2[[#This Row],[Measure]],Table2[[#This Row],[Variant]])</f>
        <v>BayRetroHighbay125</v>
      </c>
      <c r="E2453">
        <v>223</v>
      </c>
      <c r="F2453" t="str">
        <f>CONCATENATE(Table2[[#This Row],[Measure &amp; Variant]],Table2[[#This Row],[Rated Power/Unit]])</f>
        <v>BayRetroHighbay125223</v>
      </c>
      <c r="G2453">
        <f>Table2[[#This Row],[Rated Power/Unit]]</f>
        <v>223</v>
      </c>
    </row>
    <row r="2454" spans="2:7">
      <c r="B2454" s="325" t="s">
        <v>271</v>
      </c>
      <c r="C2454" s="325" t="s">
        <v>344</v>
      </c>
      <c r="D2454" s="325" t="str">
        <f>CONCATENATE(Table2[[#This Row],[Measure]],Table2[[#This Row],[Variant]])</f>
        <v>BayRetroHighbay125</v>
      </c>
      <c r="E2454">
        <v>224</v>
      </c>
      <c r="F2454" t="str">
        <f>CONCATENATE(Table2[[#This Row],[Measure &amp; Variant]],Table2[[#This Row],[Rated Power/Unit]])</f>
        <v>BayRetroHighbay125224</v>
      </c>
      <c r="G2454">
        <f>Table2[[#This Row],[Rated Power/Unit]]</f>
        <v>224</v>
      </c>
    </row>
    <row r="2455" spans="2:7">
      <c r="B2455" s="325" t="s">
        <v>271</v>
      </c>
      <c r="C2455" s="325" t="s">
        <v>344</v>
      </c>
      <c r="D2455" s="325" t="str">
        <f>CONCATENATE(Table2[[#This Row],[Measure]],Table2[[#This Row],[Variant]])</f>
        <v>BayRetroHighbay125</v>
      </c>
      <c r="E2455">
        <v>225</v>
      </c>
      <c r="F2455" t="str">
        <f>CONCATENATE(Table2[[#This Row],[Measure &amp; Variant]],Table2[[#This Row],[Rated Power/Unit]])</f>
        <v>BayRetroHighbay125225</v>
      </c>
      <c r="G2455">
        <f>Table2[[#This Row],[Rated Power/Unit]]</f>
        <v>225</v>
      </c>
    </row>
    <row r="2456" spans="2:7">
      <c r="B2456" s="325" t="s">
        <v>271</v>
      </c>
      <c r="C2456" s="325" t="s">
        <v>344</v>
      </c>
      <c r="D2456" s="325" t="str">
        <f>CONCATENATE(Table2[[#This Row],[Measure]],Table2[[#This Row],[Variant]])</f>
        <v>BayRetroHighbay125</v>
      </c>
      <c r="E2456">
        <v>226</v>
      </c>
      <c r="F2456" t="str">
        <f>CONCATENATE(Table2[[#This Row],[Measure &amp; Variant]],Table2[[#This Row],[Rated Power/Unit]])</f>
        <v>BayRetroHighbay125226</v>
      </c>
      <c r="G2456">
        <f>Table2[[#This Row],[Rated Power/Unit]]</f>
        <v>226</v>
      </c>
    </row>
    <row r="2457" spans="2:7">
      <c r="B2457" s="325" t="s">
        <v>271</v>
      </c>
      <c r="C2457" s="325" t="s">
        <v>344</v>
      </c>
      <c r="D2457" s="325" t="str">
        <f>CONCATENATE(Table2[[#This Row],[Measure]],Table2[[#This Row],[Variant]])</f>
        <v>BayRetroHighbay125</v>
      </c>
      <c r="E2457">
        <v>227</v>
      </c>
      <c r="F2457" t="str">
        <f>CONCATENATE(Table2[[#This Row],[Measure &amp; Variant]],Table2[[#This Row],[Rated Power/Unit]])</f>
        <v>BayRetroHighbay125227</v>
      </c>
      <c r="G2457">
        <f>Table2[[#This Row],[Rated Power/Unit]]</f>
        <v>227</v>
      </c>
    </row>
    <row r="2458" spans="2:7">
      <c r="B2458" s="325" t="s">
        <v>271</v>
      </c>
      <c r="C2458" s="325" t="s">
        <v>344</v>
      </c>
      <c r="D2458" s="325" t="str">
        <f>CONCATENATE(Table2[[#This Row],[Measure]],Table2[[#This Row],[Variant]])</f>
        <v>BayRetroHighbay125</v>
      </c>
      <c r="E2458">
        <v>228</v>
      </c>
      <c r="F2458" t="str">
        <f>CONCATENATE(Table2[[#This Row],[Measure &amp; Variant]],Table2[[#This Row],[Rated Power/Unit]])</f>
        <v>BayRetroHighbay125228</v>
      </c>
      <c r="G2458">
        <f>Table2[[#This Row],[Rated Power/Unit]]</f>
        <v>228</v>
      </c>
    </row>
    <row r="2459" spans="2:7">
      <c r="B2459" s="325" t="s">
        <v>271</v>
      </c>
      <c r="C2459" s="325" t="s">
        <v>344</v>
      </c>
      <c r="D2459" s="325" t="str">
        <f>CONCATENATE(Table2[[#This Row],[Measure]],Table2[[#This Row],[Variant]])</f>
        <v>BayRetroHighbay125</v>
      </c>
      <c r="E2459">
        <v>229</v>
      </c>
      <c r="F2459" t="str">
        <f>CONCATENATE(Table2[[#This Row],[Measure &amp; Variant]],Table2[[#This Row],[Rated Power/Unit]])</f>
        <v>BayRetroHighbay125229</v>
      </c>
      <c r="G2459">
        <f>Table2[[#This Row],[Rated Power/Unit]]</f>
        <v>229</v>
      </c>
    </row>
    <row r="2460" spans="2:7">
      <c r="B2460" s="325" t="s">
        <v>271</v>
      </c>
      <c r="C2460" s="325" t="s">
        <v>344</v>
      </c>
      <c r="D2460" s="325" t="str">
        <f>CONCATENATE(Table2[[#This Row],[Measure]],Table2[[#This Row],[Variant]])</f>
        <v>BayRetroHighbay125</v>
      </c>
      <c r="E2460">
        <v>230</v>
      </c>
      <c r="F2460" t="str">
        <f>CONCATENATE(Table2[[#This Row],[Measure &amp; Variant]],Table2[[#This Row],[Rated Power/Unit]])</f>
        <v>BayRetroHighbay125230</v>
      </c>
      <c r="G2460">
        <f>Table2[[#This Row],[Rated Power/Unit]]</f>
        <v>230</v>
      </c>
    </row>
    <row r="2461" spans="2:7">
      <c r="B2461" s="325" t="s">
        <v>271</v>
      </c>
      <c r="C2461" s="325" t="s">
        <v>344</v>
      </c>
      <c r="D2461" s="325" t="str">
        <f>CONCATENATE(Table2[[#This Row],[Measure]],Table2[[#This Row],[Variant]])</f>
        <v>BayRetroHighbay125</v>
      </c>
      <c r="E2461">
        <v>231</v>
      </c>
      <c r="F2461" t="str">
        <f>CONCATENATE(Table2[[#This Row],[Measure &amp; Variant]],Table2[[#This Row],[Rated Power/Unit]])</f>
        <v>BayRetroHighbay125231</v>
      </c>
      <c r="G2461">
        <f>Table2[[#This Row],[Rated Power/Unit]]</f>
        <v>231</v>
      </c>
    </row>
    <row r="2462" spans="2:7">
      <c r="B2462" s="325" t="s">
        <v>271</v>
      </c>
      <c r="C2462" s="325" t="s">
        <v>344</v>
      </c>
      <c r="D2462" s="325" t="str">
        <f>CONCATENATE(Table2[[#This Row],[Measure]],Table2[[#This Row],[Variant]])</f>
        <v>BayRetroHighbay125</v>
      </c>
      <c r="E2462">
        <v>232</v>
      </c>
      <c r="F2462" t="str">
        <f>CONCATENATE(Table2[[#This Row],[Measure &amp; Variant]],Table2[[#This Row],[Rated Power/Unit]])</f>
        <v>BayRetroHighbay125232</v>
      </c>
      <c r="G2462">
        <f>Table2[[#This Row],[Rated Power/Unit]]</f>
        <v>232</v>
      </c>
    </row>
    <row r="2463" spans="2:7">
      <c r="B2463" s="325" t="s">
        <v>271</v>
      </c>
      <c r="C2463" s="325" t="s">
        <v>344</v>
      </c>
      <c r="D2463" s="325" t="str">
        <f>CONCATENATE(Table2[[#This Row],[Measure]],Table2[[#This Row],[Variant]])</f>
        <v>BayRetroHighbay125</v>
      </c>
      <c r="E2463">
        <v>233</v>
      </c>
      <c r="F2463" t="str">
        <f>CONCATENATE(Table2[[#This Row],[Measure &amp; Variant]],Table2[[#This Row],[Rated Power/Unit]])</f>
        <v>BayRetroHighbay125233</v>
      </c>
      <c r="G2463">
        <f>Table2[[#This Row],[Rated Power/Unit]]</f>
        <v>233</v>
      </c>
    </row>
    <row r="2464" spans="2:7">
      <c r="B2464" s="325" t="s">
        <v>271</v>
      </c>
      <c r="C2464" s="325" t="s">
        <v>344</v>
      </c>
      <c r="D2464" s="325" t="str">
        <f>CONCATENATE(Table2[[#This Row],[Measure]],Table2[[#This Row],[Variant]])</f>
        <v>BayRetroHighbay125</v>
      </c>
      <c r="E2464">
        <v>234</v>
      </c>
      <c r="F2464" t="str">
        <f>CONCATENATE(Table2[[#This Row],[Measure &amp; Variant]],Table2[[#This Row],[Rated Power/Unit]])</f>
        <v>BayRetroHighbay125234</v>
      </c>
      <c r="G2464">
        <f>Table2[[#This Row],[Rated Power/Unit]]</f>
        <v>234</v>
      </c>
    </row>
    <row r="2465" spans="2:7">
      <c r="B2465" s="325" t="s">
        <v>271</v>
      </c>
      <c r="C2465" s="325" t="s">
        <v>344</v>
      </c>
      <c r="D2465" s="325" t="str">
        <f>CONCATENATE(Table2[[#This Row],[Measure]],Table2[[#This Row],[Variant]])</f>
        <v>BayRetroHighbay125</v>
      </c>
      <c r="E2465">
        <v>235</v>
      </c>
      <c r="F2465" t="str">
        <f>CONCATENATE(Table2[[#This Row],[Measure &amp; Variant]],Table2[[#This Row],[Rated Power/Unit]])</f>
        <v>BayRetroHighbay125235</v>
      </c>
      <c r="G2465">
        <f>Table2[[#This Row],[Rated Power/Unit]]</f>
        <v>235</v>
      </c>
    </row>
    <row r="2466" spans="2:7">
      <c r="B2466" s="325" t="s">
        <v>271</v>
      </c>
      <c r="C2466" s="325" t="s">
        <v>344</v>
      </c>
      <c r="D2466" s="325" t="str">
        <f>CONCATENATE(Table2[[#This Row],[Measure]],Table2[[#This Row],[Variant]])</f>
        <v>BayRetroHighbay125</v>
      </c>
      <c r="E2466">
        <v>236</v>
      </c>
      <c r="F2466" t="str">
        <f>CONCATENATE(Table2[[#This Row],[Measure &amp; Variant]],Table2[[#This Row],[Rated Power/Unit]])</f>
        <v>BayRetroHighbay125236</v>
      </c>
      <c r="G2466">
        <f>Table2[[#This Row],[Rated Power/Unit]]</f>
        <v>236</v>
      </c>
    </row>
    <row r="2467" spans="2:7">
      <c r="B2467" s="325" t="s">
        <v>271</v>
      </c>
      <c r="C2467" s="325" t="s">
        <v>344</v>
      </c>
      <c r="D2467" s="325" t="str">
        <f>CONCATENATE(Table2[[#This Row],[Measure]],Table2[[#This Row],[Variant]])</f>
        <v>BayRetroHighbay125</v>
      </c>
      <c r="E2467">
        <v>237</v>
      </c>
      <c r="F2467" t="str">
        <f>CONCATENATE(Table2[[#This Row],[Measure &amp; Variant]],Table2[[#This Row],[Rated Power/Unit]])</f>
        <v>BayRetroHighbay125237</v>
      </c>
      <c r="G2467">
        <f>Table2[[#This Row],[Rated Power/Unit]]</f>
        <v>237</v>
      </c>
    </row>
    <row r="2468" spans="2:7">
      <c r="B2468" s="325" t="s">
        <v>271</v>
      </c>
      <c r="C2468" s="325" t="s">
        <v>344</v>
      </c>
      <c r="D2468" s="325" t="str">
        <f>CONCATENATE(Table2[[#This Row],[Measure]],Table2[[#This Row],[Variant]])</f>
        <v>BayRetroHighbay125</v>
      </c>
      <c r="E2468">
        <v>238</v>
      </c>
      <c r="F2468" t="str">
        <f>CONCATENATE(Table2[[#This Row],[Measure &amp; Variant]],Table2[[#This Row],[Rated Power/Unit]])</f>
        <v>BayRetroHighbay125238</v>
      </c>
      <c r="G2468">
        <f>Table2[[#This Row],[Rated Power/Unit]]</f>
        <v>238</v>
      </c>
    </row>
    <row r="2469" spans="2:7">
      <c r="B2469" s="325" t="s">
        <v>271</v>
      </c>
      <c r="C2469" s="325" t="s">
        <v>344</v>
      </c>
      <c r="D2469" s="325" t="str">
        <f>CONCATENATE(Table2[[#This Row],[Measure]],Table2[[#This Row],[Variant]])</f>
        <v>BayRetroHighbay125</v>
      </c>
      <c r="E2469">
        <v>239</v>
      </c>
      <c r="F2469" t="str">
        <f>CONCATENATE(Table2[[#This Row],[Measure &amp; Variant]],Table2[[#This Row],[Rated Power/Unit]])</f>
        <v>BayRetroHighbay125239</v>
      </c>
      <c r="G2469">
        <f>Table2[[#This Row],[Rated Power/Unit]]</f>
        <v>239</v>
      </c>
    </row>
    <row r="2470" spans="2:7">
      <c r="B2470" s="325" t="s">
        <v>271</v>
      </c>
      <c r="C2470" s="325" t="s">
        <v>344</v>
      </c>
      <c r="D2470" s="325" t="str">
        <f>CONCATENATE(Table2[[#This Row],[Measure]],Table2[[#This Row],[Variant]])</f>
        <v>BayRetroHighbay125</v>
      </c>
      <c r="E2470">
        <v>240</v>
      </c>
      <c r="F2470" t="str">
        <f>CONCATENATE(Table2[[#This Row],[Measure &amp; Variant]],Table2[[#This Row],[Rated Power/Unit]])</f>
        <v>BayRetroHighbay125240</v>
      </c>
      <c r="G2470">
        <f>Table2[[#This Row],[Rated Power/Unit]]</f>
        <v>240</v>
      </c>
    </row>
    <row r="2471" spans="2:7">
      <c r="B2471" s="325" t="s">
        <v>271</v>
      </c>
      <c r="C2471" s="325" t="s">
        <v>344</v>
      </c>
      <c r="D2471" s="325" t="str">
        <f>CONCATENATE(Table2[[#This Row],[Measure]],Table2[[#This Row],[Variant]])</f>
        <v>BayRetroHighbay125</v>
      </c>
      <c r="E2471">
        <v>241</v>
      </c>
      <c r="F2471" t="str">
        <f>CONCATENATE(Table2[[#This Row],[Measure &amp; Variant]],Table2[[#This Row],[Rated Power/Unit]])</f>
        <v>BayRetroHighbay125241</v>
      </c>
      <c r="G2471">
        <f>Table2[[#This Row],[Rated Power/Unit]]</f>
        <v>241</v>
      </c>
    </row>
    <row r="2472" spans="2:7">
      <c r="B2472" s="325" t="s">
        <v>271</v>
      </c>
      <c r="C2472" s="325" t="s">
        <v>344</v>
      </c>
      <c r="D2472" s="325" t="str">
        <f>CONCATENATE(Table2[[#This Row],[Measure]],Table2[[#This Row],[Variant]])</f>
        <v>BayRetroHighbay125</v>
      </c>
      <c r="E2472">
        <v>242</v>
      </c>
      <c r="F2472" t="str">
        <f>CONCATENATE(Table2[[#This Row],[Measure &amp; Variant]],Table2[[#This Row],[Rated Power/Unit]])</f>
        <v>BayRetroHighbay125242</v>
      </c>
      <c r="G2472">
        <f>Table2[[#This Row],[Rated Power/Unit]]</f>
        <v>242</v>
      </c>
    </row>
    <row r="2473" spans="2:7">
      <c r="B2473" s="325" t="s">
        <v>271</v>
      </c>
      <c r="C2473" s="325" t="s">
        <v>344</v>
      </c>
      <c r="D2473" s="325" t="str">
        <f>CONCATENATE(Table2[[#This Row],[Measure]],Table2[[#This Row],[Variant]])</f>
        <v>BayRetroHighbay125</v>
      </c>
      <c r="E2473">
        <v>243</v>
      </c>
      <c r="F2473" t="str">
        <f>CONCATENATE(Table2[[#This Row],[Measure &amp; Variant]],Table2[[#This Row],[Rated Power/Unit]])</f>
        <v>BayRetroHighbay125243</v>
      </c>
      <c r="G2473">
        <f>Table2[[#This Row],[Rated Power/Unit]]</f>
        <v>243</v>
      </c>
    </row>
    <row r="2474" spans="2:7">
      <c r="B2474" s="325" t="s">
        <v>271</v>
      </c>
      <c r="C2474" s="325" t="s">
        <v>344</v>
      </c>
      <c r="D2474" s="325" t="str">
        <f>CONCATENATE(Table2[[#This Row],[Measure]],Table2[[#This Row],[Variant]])</f>
        <v>BayRetroHighbay125</v>
      </c>
      <c r="E2474">
        <v>244</v>
      </c>
      <c r="F2474" t="str">
        <f>CONCATENATE(Table2[[#This Row],[Measure &amp; Variant]],Table2[[#This Row],[Rated Power/Unit]])</f>
        <v>BayRetroHighbay125244</v>
      </c>
      <c r="G2474">
        <f>Table2[[#This Row],[Rated Power/Unit]]</f>
        <v>244</v>
      </c>
    </row>
    <row r="2475" spans="2:7">
      <c r="B2475" s="325" t="s">
        <v>271</v>
      </c>
      <c r="C2475" s="325" t="s">
        <v>344</v>
      </c>
      <c r="D2475" s="325" t="str">
        <f>CONCATENATE(Table2[[#This Row],[Measure]],Table2[[#This Row],[Variant]])</f>
        <v>BayRetroHighbay125</v>
      </c>
      <c r="E2475">
        <v>245</v>
      </c>
      <c r="F2475" t="str">
        <f>CONCATENATE(Table2[[#This Row],[Measure &amp; Variant]],Table2[[#This Row],[Rated Power/Unit]])</f>
        <v>BayRetroHighbay125245</v>
      </c>
      <c r="G2475">
        <f>Table2[[#This Row],[Rated Power/Unit]]</f>
        <v>245</v>
      </c>
    </row>
    <row r="2476" spans="2:7">
      <c r="B2476" s="325" t="s">
        <v>271</v>
      </c>
      <c r="C2476" s="325" t="s">
        <v>344</v>
      </c>
      <c r="D2476" s="325" t="str">
        <f>CONCATENATE(Table2[[#This Row],[Measure]],Table2[[#This Row],[Variant]])</f>
        <v>BayRetroHighbay125</v>
      </c>
      <c r="E2476">
        <v>246</v>
      </c>
      <c r="F2476" t="str">
        <f>CONCATENATE(Table2[[#This Row],[Measure &amp; Variant]],Table2[[#This Row],[Rated Power/Unit]])</f>
        <v>BayRetroHighbay125246</v>
      </c>
      <c r="G2476">
        <f>Table2[[#This Row],[Rated Power/Unit]]</f>
        <v>246</v>
      </c>
    </row>
    <row r="2477" spans="2:7">
      <c r="B2477" s="325" t="s">
        <v>271</v>
      </c>
      <c r="C2477" s="325" t="s">
        <v>344</v>
      </c>
      <c r="D2477" s="325" t="str">
        <f>CONCATENATE(Table2[[#This Row],[Measure]],Table2[[#This Row],[Variant]])</f>
        <v>BayRetroHighbay125</v>
      </c>
      <c r="E2477">
        <v>247</v>
      </c>
      <c r="F2477" t="str">
        <f>CONCATENATE(Table2[[#This Row],[Measure &amp; Variant]],Table2[[#This Row],[Rated Power/Unit]])</f>
        <v>BayRetroHighbay125247</v>
      </c>
      <c r="G2477">
        <f>Table2[[#This Row],[Rated Power/Unit]]</f>
        <v>247</v>
      </c>
    </row>
    <row r="2478" spans="2:7">
      <c r="B2478" s="325" t="s">
        <v>271</v>
      </c>
      <c r="C2478" s="325" t="s">
        <v>344</v>
      </c>
      <c r="D2478" s="325" t="str">
        <f>CONCATENATE(Table2[[#This Row],[Measure]],Table2[[#This Row],[Variant]])</f>
        <v>BayRetroHighbay125</v>
      </c>
      <c r="E2478">
        <v>248</v>
      </c>
      <c r="F2478" t="str">
        <f>CONCATENATE(Table2[[#This Row],[Measure &amp; Variant]],Table2[[#This Row],[Rated Power/Unit]])</f>
        <v>BayRetroHighbay125248</v>
      </c>
      <c r="G2478">
        <f>Table2[[#This Row],[Rated Power/Unit]]</f>
        <v>248</v>
      </c>
    </row>
    <row r="2479" spans="2:7">
      <c r="B2479" s="325" t="s">
        <v>271</v>
      </c>
      <c r="C2479" s="325" t="s">
        <v>344</v>
      </c>
      <c r="D2479" s="325" t="str">
        <f>CONCATENATE(Table2[[#This Row],[Measure]],Table2[[#This Row],[Variant]])</f>
        <v>BayRetroHighbay125</v>
      </c>
      <c r="E2479">
        <v>249</v>
      </c>
      <c r="F2479" t="str">
        <f>CONCATENATE(Table2[[#This Row],[Measure &amp; Variant]],Table2[[#This Row],[Rated Power/Unit]])</f>
        <v>BayRetroHighbay125249</v>
      </c>
      <c r="G2479">
        <f>Table2[[#This Row],[Rated Power/Unit]]</f>
        <v>249</v>
      </c>
    </row>
    <row r="2480" spans="2:7">
      <c r="B2480" s="325" t="s">
        <v>271</v>
      </c>
      <c r="C2480" s="325" t="s">
        <v>344</v>
      </c>
      <c r="D2480" s="325" t="str">
        <f>CONCATENATE(Table2[[#This Row],[Measure]],Table2[[#This Row],[Variant]])</f>
        <v>BayRetroHighbay125</v>
      </c>
      <c r="E2480">
        <v>250</v>
      </c>
      <c r="F2480" t="str">
        <f>CONCATENATE(Table2[[#This Row],[Measure &amp; Variant]],Table2[[#This Row],[Rated Power/Unit]])</f>
        <v>BayRetroHighbay125250</v>
      </c>
      <c r="G2480">
        <f>Table2[[#This Row],[Rated Power/Unit]]</f>
        <v>250</v>
      </c>
    </row>
    <row r="2481" spans="2:7">
      <c r="B2481" s="325" t="s">
        <v>271</v>
      </c>
      <c r="C2481" s="325" t="s">
        <v>344</v>
      </c>
      <c r="D2481" s="325" t="str">
        <f>CONCATENATE(Table2[[#This Row],[Measure]],Table2[[#This Row],[Variant]])</f>
        <v>BayRetroHighbay125</v>
      </c>
      <c r="E2481">
        <v>251</v>
      </c>
      <c r="F2481" t="str">
        <f>CONCATENATE(Table2[[#This Row],[Measure &amp; Variant]],Table2[[#This Row],[Rated Power/Unit]])</f>
        <v>BayRetroHighbay125251</v>
      </c>
      <c r="G2481">
        <f>Table2[[#This Row],[Rated Power/Unit]]</f>
        <v>251</v>
      </c>
    </row>
    <row r="2482" spans="2:7">
      <c r="B2482" s="325" t="s">
        <v>271</v>
      </c>
      <c r="C2482" s="325" t="s">
        <v>344</v>
      </c>
      <c r="D2482" s="325" t="str">
        <f>CONCATENATE(Table2[[#This Row],[Measure]],Table2[[#This Row],[Variant]])</f>
        <v>BayRetroHighbay125</v>
      </c>
      <c r="E2482">
        <v>252</v>
      </c>
      <c r="F2482" t="str">
        <f>CONCATENATE(Table2[[#This Row],[Measure &amp; Variant]],Table2[[#This Row],[Rated Power/Unit]])</f>
        <v>BayRetroHighbay125252</v>
      </c>
      <c r="G2482">
        <f>Table2[[#This Row],[Rated Power/Unit]]</f>
        <v>252</v>
      </c>
    </row>
    <row r="2483" spans="2:7">
      <c r="B2483" s="325" t="s">
        <v>271</v>
      </c>
      <c r="C2483" s="325" t="s">
        <v>344</v>
      </c>
      <c r="D2483" s="325" t="str">
        <f>CONCATENATE(Table2[[#This Row],[Measure]],Table2[[#This Row],[Variant]])</f>
        <v>BayRetroHighbay125</v>
      </c>
      <c r="E2483">
        <v>253</v>
      </c>
      <c r="F2483" t="str">
        <f>CONCATENATE(Table2[[#This Row],[Measure &amp; Variant]],Table2[[#This Row],[Rated Power/Unit]])</f>
        <v>BayRetroHighbay125253</v>
      </c>
      <c r="G2483">
        <f>Table2[[#This Row],[Rated Power/Unit]]</f>
        <v>253</v>
      </c>
    </row>
    <row r="2484" spans="2:7">
      <c r="B2484" s="325" t="s">
        <v>271</v>
      </c>
      <c r="C2484" s="325" t="s">
        <v>344</v>
      </c>
      <c r="D2484" s="325" t="str">
        <f>CONCATENATE(Table2[[#This Row],[Measure]],Table2[[#This Row],[Variant]])</f>
        <v>BayRetroHighbay125</v>
      </c>
      <c r="E2484">
        <v>254</v>
      </c>
      <c r="F2484" t="str">
        <f>CONCATENATE(Table2[[#This Row],[Measure &amp; Variant]],Table2[[#This Row],[Rated Power/Unit]])</f>
        <v>BayRetroHighbay125254</v>
      </c>
      <c r="G2484">
        <f>Table2[[#This Row],[Rated Power/Unit]]</f>
        <v>254</v>
      </c>
    </row>
    <row r="2485" spans="2:7">
      <c r="B2485" s="325" t="s">
        <v>271</v>
      </c>
      <c r="C2485" s="325" t="s">
        <v>344</v>
      </c>
      <c r="D2485" s="325" t="str">
        <f>CONCATENATE(Table2[[#This Row],[Measure]],Table2[[#This Row],[Variant]])</f>
        <v>BayRetroHighbay125</v>
      </c>
      <c r="E2485">
        <v>255</v>
      </c>
      <c r="F2485" t="str">
        <f>CONCATENATE(Table2[[#This Row],[Measure &amp; Variant]],Table2[[#This Row],[Rated Power/Unit]])</f>
        <v>BayRetroHighbay125255</v>
      </c>
      <c r="G2485">
        <f>Table2[[#This Row],[Rated Power/Unit]]</f>
        <v>255</v>
      </c>
    </row>
    <row r="2486" spans="2:7">
      <c r="B2486" s="325" t="s">
        <v>271</v>
      </c>
      <c r="C2486" s="325" t="s">
        <v>344</v>
      </c>
      <c r="D2486" s="325" t="str">
        <f>CONCATENATE(Table2[[#This Row],[Measure]],Table2[[#This Row],[Variant]])</f>
        <v>BayRetroHighbay125</v>
      </c>
      <c r="E2486">
        <v>256</v>
      </c>
      <c r="F2486" t="str">
        <f>CONCATENATE(Table2[[#This Row],[Measure &amp; Variant]],Table2[[#This Row],[Rated Power/Unit]])</f>
        <v>BayRetroHighbay125256</v>
      </c>
      <c r="G2486">
        <f>Table2[[#This Row],[Rated Power/Unit]]</f>
        <v>256</v>
      </c>
    </row>
    <row r="2487" spans="2:7">
      <c r="B2487" s="325" t="s">
        <v>271</v>
      </c>
      <c r="C2487" s="325" t="s">
        <v>344</v>
      </c>
      <c r="D2487" s="325" t="str">
        <f>CONCATENATE(Table2[[#This Row],[Measure]],Table2[[#This Row],[Variant]])</f>
        <v>BayRetroHighbay125</v>
      </c>
      <c r="E2487">
        <v>257</v>
      </c>
      <c r="F2487" t="str">
        <f>CONCATENATE(Table2[[#This Row],[Measure &amp; Variant]],Table2[[#This Row],[Rated Power/Unit]])</f>
        <v>BayRetroHighbay125257</v>
      </c>
      <c r="G2487">
        <f>Table2[[#This Row],[Rated Power/Unit]]</f>
        <v>257</v>
      </c>
    </row>
    <row r="2488" spans="2:7">
      <c r="B2488" s="325" t="s">
        <v>271</v>
      </c>
      <c r="C2488" s="325" t="s">
        <v>344</v>
      </c>
      <c r="D2488" s="325" t="str">
        <f>CONCATENATE(Table2[[#This Row],[Measure]],Table2[[#This Row],[Variant]])</f>
        <v>BayRetroHighbay125</v>
      </c>
      <c r="E2488">
        <v>258</v>
      </c>
      <c r="F2488" t="str">
        <f>CONCATENATE(Table2[[#This Row],[Measure &amp; Variant]],Table2[[#This Row],[Rated Power/Unit]])</f>
        <v>BayRetroHighbay125258</v>
      </c>
      <c r="G2488">
        <f>Table2[[#This Row],[Rated Power/Unit]]</f>
        <v>258</v>
      </c>
    </row>
    <row r="2489" spans="2:7">
      <c r="B2489" s="325" t="s">
        <v>271</v>
      </c>
      <c r="C2489" s="325" t="s">
        <v>344</v>
      </c>
      <c r="D2489" s="325" t="str">
        <f>CONCATENATE(Table2[[#This Row],[Measure]],Table2[[#This Row],[Variant]])</f>
        <v>BayRetroHighbay125</v>
      </c>
      <c r="E2489">
        <v>259</v>
      </c>
      <c r="F2489" t="str">
        <f>CONCATENATE(Table2[[#This Row],[Measure &amp; Variant]],Table2[[#This Row],[Rated Power/Unit]])</f>
        <v>BayRetroHighbay125259</v>
      </c>
      <c r="G2489">
        <f>Table2[[#This Row],[Rated Power/Unit]]</f>
        <v>259</v>
      </c>
    </row>
    <row r="2490" spans="2:7">
      <c r="B2490" s="325" t="s">
        <v>271</v>
      </c>
      <c r="C2490" s="325" t="s">
        <v>344</v>
      </c>
      <c r="D2490" s="325" t="str">
        <f>CONCATENATE(Table2[[#This Row],[Measure]],Table2[[#This Row],[Variant]])</f>
        <v>BayRetroHighbay125</v>
      </c>
      <c r="E2490">
        <v>260</v>
      </c>
      <c r="F2490" t="str">
        <f>CONCATENATE(Table2[[#This Row],[Measure &amp; Variant]],Table2[[#This Row],[Rated Power/Unit]])</f>
        <v>BayRetroHighbay125260</v>
      </c>
      <c r="G2490">
        <f>Table2[[#This Row],[Rated Power/Unit]]</f>
        <v>260</v>
      </c>
    </row>
    <row r="2491" spans="2:7">
      <c r="B2491" s="325" t="s">
        <v>271</v>
      </c>
      <c r="C2491" s="325" t="s">
        <v>344</v>
      </c>
      <c r="D2491" s="325" t="str">
        <f>CONCATENATE(Table2[[#This Row],[Measure]],Table2[[#This Row],[Variant]])</f>
        <v>BayRetroHighbay125</v>
      </c>
      <c r="E2491">
        <v>261</v>
      </c>
      <c r="F2491" t="str">
        <f>CONCATENATE(Table2[[#This Row],[Measure &amp; Variant]],Table2[[#This Row],[Rated Power/Unit]])</f>
        <v>BayRetroHighbay125261</v>
      </c>
      <c r="G2491">
        <f>Table2[[#This Row],[Rated Power/Unit]]</f>
        <v>261</v>
      </c>
    </row>
    <row r="2492" spans="2:7">
      <c r="B2492" s="325" t="s">
        <v>271</v>
      </c>
      <c r="C2492" s="325" t="s">
        <v>344</v>
      </c>
      <c r="D2492" s="325" t="str">
        <f>CONCATENATE(Table2[[#This Row],[Measure]],Table2[[#This Row],[Variant]])</f>
        <v>BayRetroHighbay125</v>
      </c>
      <c r="E2492">
        <v>262</v>
      </c>
      <c r="F2492" t="str">
        <f>CONCATENATE(Table2[[#This Row],[Measure &amp; Variant]],Table2[[#This Row],[Rated Power/Unit]])</f>
        <v>BayRetroHighbay125262</v>
      </c>
      <c r="G2492">
        <f>Table2[[#This Row],[Rated Power/Unit]]</f>
        <v>262</v>
      </c>
    </row>
    <row r="2493" spans="2:7">
      <c r="B2493" s="325" t="s">
        <v>271</v>
      </c>
      <c r="C2493" s="325" t="s">
        <v>344</v>
      </c>
      <c r="D2493" s="325" t="str">
        <f>CONCATENATE(Table2[[#This Row],[Measure]],Table2[[#This Row],[Variant]])</f>
        <v>BayRetroHighbay125</v>
      </c>
      <c r="E2493">
        <v>263</v>
      </c>
      <c r="F2493" t="str">
        <f>CONCATENATE(Table2[[#This Row],[Measure &amp; Variant]],Table2[[#This Row],[Rated Power/Unit]])</f>
        <v>BayRetroHighbay125263</v>
      </c>
      <c r="G2493">
        <f>Table2[[#This Row],[Rated Power/Unit]]</f>
        <v>263</v>
      </c>
    </row>
    <row r="2494" spans="2:7">
      <c r="B2494" s="325" t="s">
        <v>271</v>
      </c>
      <c r="C2494" s="325" t="s">
        <v>344</v>
      </c>
      <c r="D2494" s="325" t="str">
        <f>CONCATENATE(Table2[[#This Row],[Measure]],Table2[[#This Row],[Variant]])</f>
        <v>BayRetroHighbay125</v>
      </c>
      <c r="E2494">
        <v>264</v>
      </c>
      <c r="F2494" t="str">
        <f>CONCATENATE(Table2[[#This Row],[Measure &amp; Variant]],Table2[[#This Row],[Rated Power/Unit]])</f>
        <v>BayRetroHighbay125264</v>
      </c>
      <c r="G2494">
        <f>Table2[[#This Row],[Rated Power/Unit]]</f>
        <v>264</v>
      </c>
    </row>
    <row r="2495" spans="2:7">
      <c r="B2495" s="325" t="s">
        <v>271</v>
      </c>
      <c r="C2495" s="325" t="s">
        <v>344</v>
      </c>
      <c r="D2495" s="325" t="str">
        <f>CONCATENATE(Table2[[#This Row],[Measure]],Table2[[#This Row],[Variant]])</f>
        <v>BayRetroHighbay125</v>
      </c>
      <c r="E2495">
        <v>265</v>
      </c>
      <c r="F2495" t="str">
        <f>CONCATENATE(Table2[[#This Row],[Measure &amp; Variant]],Table2[[#This Row],[Rated Power/Unit]])</f>
        <v>BayRetroHighbay125265</v>
      </c>
      <c r="G2495">
        <f>Table2[[#This Row],[Rated Power/Unit]]</f>
        <v>265</v>
      </c>
    </row>
    <row r="2496" spans="2:7">
      <c r="B2496" s="325" t="s">
        <v>271</v>
      </c>
      <c r="C2496" s="325" t="s">
        <v>344</v>
      </c>
      <c r="D2496" s="325" t="str">
        <f>CONCATENATE(Table2[[#This Row],[Measure]],Table2[[#This Row],[Variant]])</f>
        <v>BayRetroHighbay125</v>
      </c>
      <c r="E2496">
        <v>266</v>
      </c>
      <c r="F2496" t="str">
        <f>CONCATENATE(Table2[[#This Row],[Measure &amp; Variant]],Table2[[#This Row],[Rated Power/Unit]])</f>
        <v>BayRetroHighbay125266</v>
      </c>
      <c r="G2496">
        <f>Table2[[#This Row],[Rated Power/Unit]]</f>
        <v>266</v>
      </c>
    </row>
    <row r="2497" spans="2:7">
      <c r="B2497" s="325" t="s">
        <v>271</v>
      </c>
      <c r="C2497" s="325" t="s">
        <v>344</v>
      </c>
      <c r="D2497" s="325" t="str">
        <f>CONCATENATE(Table2[[#This Row],[Measure]],Table2[[#This Row],[Variant]])</f>
        <v>BayRetroHighbay125</v>
      </c>
      <c r="E2497">
        <v>267</v>
      </c>
      <c r="F2497" t="str">
        <f>CONCATENATE(Table2[[#This Row],[Measure &amp; Variant]],Table2[[#This Row],[Rated Power/Unit]])</f>
        <v>BayRetroHighbay125267</v>
      </c>
      <c r="G2497">
        <f>Table2[[#This Row],[Rated Power/Unit]]</f>
        <v>267</v>
      </c>
    </row>
    <row r="2498" spans="2:7">
      <c r="B2498" s="325" t="s">
        <v>271</v>
      </c>
      <c r="C2498" s="325" t="s">
        <v>344</v>
      </c>
      <c r="D2498" s="325" t="str">
        <f>CONCATENATE(Table2[[#This Row],[Measure]],Table2[[#This Row],[Variant]])</f>
        <v>BayRetroHighbay125</v>
      </c>
      <c r="E2498">
        <v>268</v>
      </c>
      <c r="F2498" t="str">
        <f>CONCATENATE(Table2[[#This Row],[Measure &amp; Variant]],Table2[[#This Row],[Rated Power/Unit]])</f>
        <v>BayRetroHighbay125268</v>
      </c>
      <c r="G2498">
        <f>Table2[[#This Row],[Rated Power/Unit]]</f>
        <v>268</v>
      </c>
    </row>
    <row r="2499" spans="2:7">
      <c r="B2499" s="325" t="s">
        <v>271</v>
      </c>
      <c r="C2499" s="325" t="s">
        <v>344</v>
      </c>
      <c r="D2499" s="325" t="str">
        <f>CONCATENATE(Table2[[#This Row],[Measure]],Table2[[#This Row],[Variant]])</f>
        <v>BayRetroHighbay125</v>
      </c>
      <c r="E2499">
        <v>269</v>
      </c>
      <c r="F2499" t="str">
        <f>CONCATENATE(Table2[[#This Row],[Measure &amp; Variant]],Table2[[#This Row],[Rated Power/Unit]])</f>
        <v>BayRetroHighbay125269</v>
      </c>
      <c r="G2499">
        <f>Table2[[#This Row],[Rated Power/Unit]]</f>
        <v>269</v>
      </c>
    </row>
    <row r="2500" spans="2:7">
      <c r="B2500" s="325" t="s">
        <v>271</v>
      </c>
      <c r="C2500" s="325" t="s">
        <v>344</v>
      </c>
      <c r="D2500" s="325" t="str">
        <f>CONCATENATE(Table2[[#This Row],[Measure]],Table2[[#This Row],[Variant]])</f>
        <v>BayRetroHighbay125</v>
      </c>
      <c r="E2500">
        <v>270</v>
      </c>
      <c r="F2500" t="str">
        <f>CONCATENATE(Table2[[#This Row],[Measure &amp; Variant]],Table2[[#This Row],[Rated Power/Unit]])</f>
        <v>BayRetroHighbay125270</v>
      </c>
      <c r="G2500">
        <f>Table2[[#This Row],[Rated Power/Unit]]</f>
        <v>270</v>
      </c>
    </row>
    <row r="2501" spans="2:7">
      <c r="B2501" s="325" t="s">
        <v>271</v>
      </c>
      <c r="C2501" s="325" t="s">
        <v>344</v>
      </c>
      <c r="D2501" s="325" t="str">
        <f>CONCATENATE(Table2[[#This Row],[Measure]],Table2[[#This Row],[Variant]])</f>
        <v>BayRetroHighbay125</v>
      </c>
      <c r="E2501">
        <v>271</v>
      </c>
      <c r="F2501" t="str">
        <f>CONCATENATE(Table2[[#This Row],[Measure &amp; Variant]],Table2[[#This Row],[Rated Power/Unit]])</f>
        <v>BayRetroHighbay125271</v>
      </c>
      <c r="G2501">
        <f>Table2[[#This Row],[Rated Power/Unit]]</f>
        <v>271</v>
      </c>
    </row>
    <row r="2502" spans="2:7">
      <c r="B2502" s="325" t="s">
        <v>271</v>
      </c>
      <c r="C2502" s="325" t="s">
        <v>344</v>
      </c>
      <c r="D2502" s="325" t="str">
        <f>CONCATENATE(Table2[[#This Row],[Measure]],Table2[[#This Row],[Variant]])</f>
        <v>BayRetroHighbay125</v>
      </c>
      <c r="E2502">
        <v>272</v>
      </c>
      <c r="F2502" t="str">
        <f>CONCATENATE(Table2[[#This Row],[Measure &amp; Variant]],Table2[[#This Row],[Rated Power/Unit]])</f>
        <v>BayRetroHighbay125272</v>
      </c>
      <c r="G2502">
        <f>Table2[[#This Row],[Rated Power/Unit]]</f>
        <v>272</v>
      </c>
    </row>
    <row r="2503" spans="2:7">
      <c r="B2503" s="325" t="s">
        <v>271</v>
      </c>
      <c r="C2503" s="325" t="s">
        <v>344</v>
      </c>
      <c r="D2503" s="325" t="str">
        <f>CONCATENATE(Table2[[#This Row],[Measure]],Table2[[#This Row],[Variant]])</f>
        <v>BayRetroHighbay125</v>
      </c>
      <c r="E2503">
        <v>273</v>
      </c>
      <c r="F2503" t="str">
        <f>CONCATENATE(Table2[[#This Row],[Measure &amp; Variant]],Table2[[#This Row],[Rated Power/Unit]])</f>
        <v>BayRetroHighbay125273</v>
      </c>
      <c r="G2503">
        <f>Table2[[#This Row],[Rated Power/Unit]]</f>
        <v>273</v>
      </c>
    </row>
    <row r="2504" spans="2:7">
      <c r="B2504" s="325" t="s">
        <v>271</v>
      </c>
      <c r="C2504" s="325" t="s">
        <v>344</v>
      </c>
      <c r="D2504" s="325" t="str">
        <f>CONCATENATE(Table2[[#This Row],[Measure]],Table2[[#This Row],[Variant]])</f>
        <v>BayRetroHighbay125</v>
      </c>
      <c r="E2504">
        <v>274</v>
      </c>
      <c r="F2504" t="str">
        <f>CONCATENATE(Table2[[#This Row],[Measure &amp; Variant]],Table2[[#This Row],[Rated Power/Unit]])</f>
        <v>BayRetroHighbay125274</v>
      </c>
      <c r="G2504">
        <f>Table2[[#This Row],[Rated Power/Unit]]</f>
        <v>274</v>
      </c>
    </row>
    <row r="2505" spans="2:7">
      <c r="B2505" s="325" t="s">
        <v>271</v>
      </c>
      <c r="C2505" s="325" t="s">
        <v>344</v>
      </c>
      <c r="D2505" s="325" t="str">
        <f>CONCATENATE(Table2[[#This Row],[Measure]],Table2[[#This Row],[Variant]])</f>
        <v>BayRetroHighbay125</v>
      </c>
      <c r="E2505">
        <v>275</v>
      </c>
      <c r="F2505" t="str">
        <f>CONCATENATE(Table2[[#This Row],[Measure &amp; Variant]],Table2[[#This Row],[Rated Power/Unit]])</f>
        <v>BayRetroHighbay125275</v>
      </c>
      <c r="G2505">
        <f>Table2[[#This Row],[Rated Power/Unit]]</f>
        <v>275</v>
      </c>
    </row>
    <row r="2506" spans="2:7">
      <c r="B2506" s="325" t="s">
        <v>271</v>
      </c>
      <c r="C2506" s="325" t="s">
        <v>344</v>
      </c>
      <c r="D2506" s="325" t="str">
        <f>CONCATENATE(Table2[[#This Row],[Measure]],Table2[[#This Row],[Variant]])</f>
        <v>BayRetroHighbay125</v>
      </c>
      <c r="E2506">
        <v>276</v>
      </c>
      <c r="F2506" t="str">
        <f>CONCATENATE(Table2[[#This Row],[Measure &amp; Variant]],Table2[[#This Row],[Rated Power/Unit]])</f>
        <v>BayRetroHighbay125276</v>
      </c>
      <c r="G2506">
        <f>Table2[[#This Row],[Rated Power/Unit]]</f>
        <v>276</v>
      </c>
    </row>
    <row r="2507" spans="2:7">
      <c r="B2507" s="325" t="s">
        <v>271</v>
      </c>
      <c r="C2507" s="325" t="s">
        <v>344</v>
      </c>
      <c r="D2507" s="325" t="str">
        <f>CONCATENATE(Table2[[#This Row],[Measure]],Table2[[#This Row],[Variant]])</f>
        <v>BayRetroHighbay125</v>
      </c>
      <c r="E2507">
        <v>277</v>
      </c>
      <c r="F2507" t="str">
        <f>CONCATENATE(Table2[[#This Row],[Measure &amp; Variant]],Table2[[#This Row],[Rated Power/Unit]])</f>
        <v>BayRetroHighbay125277</v>
      </c>
      <c r="G2507">
        <f>Table2[[#This Row],[Rated Power/Unit]]</f>
        <v>277</v>
      </c>
    </row>
    <row r="2508" spans="2:7">
      <c r="B2508" s="325" t="s">
        <v>271</v>
      </c>
      <c r="C2508" s="325" t="s">
        <v>344</v>
      </c>
      <c r="D2508" s="325" t="str">
        <f>CONCATENATE(Table2[[#This Row],[Measure]],Table2[[#This Row],[Variant]])</f>
        <v>BayRetroHighbay125</v>
      </c>
      <c r="E2508">
        <v>278</v>
      </c>
      <c r="F2508" t="str">
        <f>CONCATENATE(Table2[[#This Row],[Measure &amp; Variant]],Table2[[#This Row],[Rated Power/Unit]])</f>
        <v>BayRetroHighbay125278</v>
      </c>
      <c r="G2508">
        <f>Table2[[#This Row],[Rated Power/Unit]]</f>
        <v>278</v>
      </c>
    </row>
    <row r="2509" spans="2:7">
      <c r="B2509" s="325" t="s">
        <v>271</v>
      </c>
      <c r="C2509" s="325" t="s">
        <v>344</v>
      </c>
      <c r="D2509" s="325" t="str">
        <f>CONCATENATE(Table2[[#This Row],[Measure]],Table2[[#This Row],[Variant]])</f>
        <v>BayRetroHighbay125</v>
      </c>
      <c r="E2509">
        <v>279</v>
      </c>
      <c r="F2509" t="str">
        <f>CONCATENATE(Table2[[#This Row],[Measure &amp; Variant]],Table2[[#This Row],[Rated Power/Unit]])</f>
        <v>BayRetroHighbay125279</v>
      </c>
      <c r="G2509">
        <f>Table2[[#This Row],[Rated Power/Unit]]</f>
        <v>279</v>
      </c>
    </row>
    <row r="2510" spans="2:7">
      <c r="B2510" s="325" t="s">
        <v>271</v>
      </c>
      <c r="C2510" s="325" t="s">
        <v>344</v>
      </c>
      <c r="D2510" s="325" t="str">
        <f>CONCATENATE(Table2[[#This Row],[Measure]],Table2[[#This Row],[Variant]])</f>
        <v>BayRetroHighbay125</v>
      </c>
      <c r="E2510">
        <v>280</v>
      </c>
      <c r="F2510" t="str">
        <f>CONCATENATE(Table2[[#This Row],[Measure &amp; Variant]],Table2[[#This Row],[Rated Power/Unit]])</f>
        <v>BayRetroHighbay125280</v>
      </c>
      <c r="G2510">
        <f>Table2[[#This Row],[Rated Power/Unit]]</f>
        <v>280</v>
      </c>
    </row>
    <row r="2511" spans="2:7">
      <c r="B2511" s="325" t="s">
        <v>271</v>
      </c>
      <c r="C2511" s="325" t="s">
        <v>344</v>
      </c>
      <c r="D2511" s="325" t="str">
        <f>CONCATENATE(Table2[[#This Row],[Measure]],Table2[[#This Row],[Variant]])</f>
        <v>BayRetroHighbay125</v>
      </c>
      <c r="E2511">
        <v>281</v>
      </c>
      <c r="F2511" t="str">
        <f>CONCATENATE(Table2[[#This Row],[Measure &amp; Variant]],Table2[[#This Row],[Rated Power/Unit]])</f>
        <v>BayRetroHighbay125281</v>
      </c>
      <c r="G2511">
        <f>Table2[[#This Row],[Rated Power/Unit]]</f>
        <v>281</v>
      </c>
    </row>
    <row r="2512" spans="2:7">
      <c r="B2512" s="325" t="s">
        <v>271</v>
      </c>
      <c r="C2512" s="325" t="s">
        <v>344</v>
      </c>
      <c r="D2512" s="325" t="str">
        <f>CONCATENATE(Table2[[#This Row],[Measure]],Table2[[#This Row],[Variant]])</f>
        <v>BayRetroHighbay125</v>
      </c>
      <c r="E2512">
        <v>282</v>
      </c>
      <c r="F2512" t="str">
        <f>CONCATENATE(Table2[[#This Row],[Measure &amp; Variant]],Table2[[#This Row],[Rated Power/Unit]])</f>
        <v>BayRetroHighbay125282</v>
      </c>
      <c r="G2512">
        <f>Table2[[#This Row],[Rated Power/Unit]]</f>
        <v>282</v>
      </c>
    </row>
    <row r="2513" spans="2:7">
      <c r="B2513" s="325" t="s">
        <v>271</v>
      </c>
      <c r="C2513" s="325" t="s">
        <v>344</v>
      </c>
      <c r="D2513" s="325" t="str">
        <f>CONCATENATE(Table2[[#This Row],[Measure]],Table2[[#This Row],[Variant]])</f>
        <v>BayRetroHighbay125</v>
      </c>
      <c r="E2513">
        <v>283</v>
      </c>
      <c r="F2513" t="str">
        <f>CONCATENATE(Table2[[#This Row],[Measure &amp; Variant]],Table2[[#This Row],[Rated Power/Unit]])</f>
        <v>BayRetroHighbay125283</v>
      </c>
      <c r="G2513">
        <f>Table2[[#This Row],[Rated Power/Unit]]</f>
        <v>283</v>
      </c>
    </row>
    <row r="2514" spans="2:7">
      <c r="B2514" s="325" t="s">
        <v>271</v>
      </c>
      <c r="C2514" s="325" t="s">
        <v>344</v>
      </c>
      <c r="D2514" s="325" t="str">
        <f>CONCATENATE(Table2[[#This Row],[Measure]],Table2[[#This Row],[Variant]])</f>
        <v>BayRetroHighbay125</v>
      </c>
      <c r="E2514">
        <v>284</v>
      </c>
      <c r="F2514" t="str">
        <f>CONCATENATE(Table2[[#This Row],[Measure &amp; Variant]],Table2[[#This Row],[Rated Power/Unit]])</f>
        <v>BayRetroHighbay125284</v>
      </c>
      <c r="G2514">
        <f>Table2[[#This Row],[Rated Power/Unit]]</f>
        <v>284</v>
      </c>
    </row>
    <row r="2515" spans="2:7">
      <c r="B2515" s="325" t="s">
        <v>271</v>
      </c>
      <c r="C2515" s="325" t="s">
        <v>344</v>
      </c>
      <c r="D2515" s="325" t="str">
        <f>CONCATENATE(Table2[[#This Row],[Measure]],Table2[[#This Row],[Variant]])</f>
        <v>BayRetroHighbay125</v>
      </c>
      <c r="E2515">
        <v>285</v>
      </c>
      <c r="F2515" t="str">
        <f>CONCATENATE(Table2[[#This Row],[Measure &amp; Variant]],Table2[[#This Row],[Rated Power/Unit]])</f>
        <v>BayRetroHighbay125285</v>
      </c>
      <c r="G2515">
        <f>Table2[[#This Row],[Rated Power/Unit]]</f>
        <v>285</v>
      </c>
    </row>
    <row r="2516" spans="2:7">
      <c r="B2516" s="325" t="s">
        <v>271</v>
      </c>
      <c r="C2516" s="325" t="s">
        <v>344</v>
      </c>
      <c r="D2516" s="325" t="str">
        <f>CONCATENATE(Table2[[#This Row],[Measure]],Table2[[#This Row],[Variant]])</f>
        <v>BayRetroHighbay125</v>
      </c>
      <c r="E2516">
        <v>286</v>
      </c>
      <c r="F2516" t="str">
        <f>CONCATENATE(Table2[[#This Row],[Measure &amp; Variant]],Table2[[#This Row],[Rated Power/Unit]])</f>
        <v>BayRetroHighbay125286</v>
      </c>
      <c r="G2516">
        <f>Table2[[#This Row],[Rated Power/Unit]]</f>
        <v>286</v>
      </c>
    </row>
    <row r="2517" spans="2:7">
      <c r="B2517" s="325" t="s">
        <v>271</v>
      </c>
      <c r="C2517" s="325" t="s">
        <v>344</v>
      </c>
      <c r="D2517" s="325" t="str">
        <f>CONCATENATE(Table2[[#This Row],[Measure]],Table2[[#This Row],[Variant]])</f>
        <v>BayRetroHighbay125</v>
      </c>
      <c r="E2517">
        <v>287</v>
      </c>
      <c r="F2517" t="str">
        <f>CONCATENATE(Table2[[#This Row],[Measure &amp; Variant]],Table2[[#This Row],[Rated Power/Unit]])</f>
        <v>BayRetroHighbay125287</v>
      </c>
      <c r="G2517">
        <f>Table2[[#This Row],[Rated Power/Unit]]</f>
        <v>287</v>
      </c>
    </row>
    <row r="2518" spans="2:7">
      <c r="B2518" s="325" t="s">
        <v>271</v>
      </c>
      <c r="C2518" s="325" t="s">
        <v>344</v>
      </c>
      <c r="D2518" s="325" t="str">
        <f>CONCATENATE(Table2[[#This Row],[Measure]],Table2[[#This Row],[Variant]])</f>
        <v>BayRetroHighbay125</v>
      </c>
      <c r="E2518">
        <v>288</v>
      </c>
      <c r="F2518" t="str">
        <f>CONCATENATE(Table2[[#This Row],[Measure &amp; Variant]],Table2[[#This Row],[Rated Power/Unit]])</f>
        <v>BayRetroHighbay125288</v>
      </c>
      <c r="G2518">
        <f>Table2[[#This Row],[Rated Power/Unit]]</f>
        <v>288</v>
      </c>
    </row>
    <row r="2519" spans="2:7">
      <c r="B2519" s="325" t="s">
        <v>271</v>
      </c>
      <c r="C2519" s="325" t="s">
        <v>344</v>
      </c>
      <c r="D2519" s="325" t="str">
        <f>CONCATENATE(Table2[[#This Row],[Measure]],Table2[[#This Row],[Variant]])</f>
        <v>BayRetroHighbay125</v>
      </c>
      <c r="E2519">
        <v>289</v>
      </c>
      <c r="F2519" t="str">
        <f>CONCATENATE(Table2[[#This Row],[Measure &amp; Variant]],Table2[[#This Row],[Rated Power/Unit]])</f>
        <v>BayRetroHighbay125289</v>
      </c>
      <c r="G2519">
        <f>Table2[[#This Row],[Rated Power/Unit]]</f>
        <v>289</v>
      </c>
    </row>
    <row r="2520" spans="2:7">
      <c r="B2520" s="325" t="s">
        <v>271</v>
      </c>
      <c r="C2520" s="325" t="s">
        <v>344</v>
      </c>
      <c r="D2520" s="325" t="str">
        <f>CONCATENATE(Table2[[#This Row],[Measure]],Table2[[#This Row],[Variant]])</f>
        <v>BayRetroHighbay125</v>
      </c>
      <c r="E2520">
        <v>290</v>
      </c>
      <c r="F2520" t="str">
        <f>CONCATENATE(Table2[[#This Row],[Measure &amp; Variant]],Table2[[#This Row],[Rated Power/Unit]])</f>
        <v>BayRetroHighbay125290</v>
      </c>
      <c r="G2520">
        <f>Table2[[#This Row],[Rated Power/Unit]]</f>
        <v>290</v>
      </c>
    </row>
    <row r="2521" spans="2:7">
      <c r="B2521" s="325" t="s">
        <v>271</v>
      </c>
      <c r="C2521" s="325" t="s">
        <v>344</v>
      </c>
      <c r="D2521" s="325" t="str">
        <f>CONCATENATE(Table2[[#This Row],[Measure]],Table2[[#This Row],[Variant]])</f>
        <v>BayRetroHighbay125</v>
      </c>
      <c r="E2521">
        <v>291</v>
      </c>
      <c r="F2521" t="str">
        <f>CONCATENATE(Table2[[#This Row],[Measure &amp; Variant]],Table2[[#This Row],[Rated Power/Unit]])</f>
        <v>BayRetroHighbay125291</v>
      </c>
      <c r="G2521">
        <f>Table2[[#This Row],[Rated Power/Unit]]</f>
        <v>291</v>
      </c>
    </row>
    <row r="2522" spans="2:7">
      <c r="B2522" s="325" t="s">
        <v>271</v>
      </c>
      <c r="C2522" s="325" t="s">
        <v>344</v>
      </c>
      <c r="D2522" s="325" t="str">
        <f>CONCATENATE(Table2[[#This Row],[Measure]],Table2[[#This Row],[Variant]])</f>
        <v>BayRetroHighbay125</v>
      </c>
      <c r="E2522">
        <v>292</v>
      </c>
      <c r="F2522" t="str">
        <f>CONCATENATE(Table2[[#This Row],[Measure &amp; Variant]],Table2[[#This Row],[Rated Power/Unit]])</f>
        <v>BayRetroHighbay125292</v>
      </c>
      <c r="G2522">
        <f>Table2[[#This Row],[Rated Power/Unit]]</f>
        <v>292</v>
      </c>
    </row>
    <row r="2523" spans="2:7">
      <c r="B2523" s="325" t="s">
        <v>271</v>
      </c>
      <c r="C2523" s="325" t="s">
        <v>344</v>
      </c>
      <c r="D2523" s="325" t="str">
        <f>CONCATENATE(Table2[[#This Row],[Measure]],Table2[[#This Row],[Variant]])</f>
        <v>BayRetroHighbay125</v>
      </c>
      <c r="E2523">
        <v>293</v>
      </c>
      <c r="F2523" t="str">
        <f>CONCATENATE(Table2[[#This Row],[Measure &amp; Variant]],Table2[[#This Row],[Rated Power/Unit]])</f>
        <v>BayRetroHighbay125293</v>
      </c>
      <c r="G2523">
        <f>Table2[[#This Row],[Rated Power/Unit]]</f>
        <v>293</v>
      </c>
    </row>
    <row r="2524" spans="2:7">
      <c r="B2524" s="325" t="s">
        <v>271</v>
      </c>
      <c r="C2524" s="325" t="s">
        <v>344</v>
      </c>
      <c r="D2524" s="325" t="str">
        <f>CONCATENATE(Table2[[#This Row],[Measure]],Table2[[#This Row],[Variant]])</f>
        <v>BayRetroHighbay125</v>
      </c>
      <c r="E2524">
        <v>294</v>
      </c>
      <c r="F2524" t="str">
        <f>CONCATENATE(Table2[[#This Row],[Measure &amp; Variant]],Table2[[#This Row],[Rated Power/Unit]])</f>
        <v>BayRetroHighbay125294</v>
      </c>
      <c r="G2524">
        <f>Table2[[#This Row],[Rated Power/Unit]]</f>
        <v>294</v>
      </c>
    </row>
    <row r="2525" spans="2:7">
      <c r="B2525" s="325" t="s">
        <v>271</v>
      </c>
      <c r="C2525" s="325" t="s">
        <v>344</v>
      </c>
      <c r="D2525" s="325" t="str">
        <f>CONCATENATE(Table2[[#This Row],[Measure]],Table2[[#This Row],[Variant]])</f>
        <v>BayRetroHighbay125</v>
      </c>
      <c r="E2525">
        <v>295</v>
      </c>
      <c r="F2525" t="str">
        <f>CONCATENATE(Table2[[#This Row],[Measure &amp; Variant]],Table2[[#This Row],[Rated Power/Unit]])</f>
        <v>BayRetroHighbay125295</v>
      </c>
      <c r="G2525">
        <f>Table2[[#This Row],[Rated Power/Unit]]</f>
        <v>295</v>
      </c>
    </row>
    <row r="2526" spans="2:7">
      <c r="B2526" s="325" t="s">
        <v>271</v>
      </c>
      <c r="C2526" s="325" t="s">
        <v>344</v>
      </c>
      <c r="D2526" s="325" t="str">
        <f>CONCATENATE(Table2[[#This Row],[Measure]],Table2[[#This Row],[Variant]])</f>
        <v>BayRetroHighbay125</v>
      </c>
      <c r="E2526">
        <v>296</v>
      </c>
      <c r="F2526" t="str">
        <f>CONCATENATE(Table2[[#This Row],[Measure &amp; Variant]],Table2[[#This Row],[Rated Power/Unit]])</f>
        <v>BayRetroHighbay125296</v>
      </c>
      <c r="G2526">
        <f>Table2[[#This Row],[Rated Power/Unit]]</f>
        <v>296</v>
      </c>
    </row>
    <row r="2527" spans="2:7">
      <c r="B2527" s="325" t="s">
        <v>271</v>
      </c>
      <c r="C2527" s="325" t="s">
        <v>344</v>
      </c>
      <c r="D2527" s="325" t="str">
        <f>CONCATENATE(Table2[[#This Row],[Measure]],Table2[[#This Row],[Variant]])</f>
        <v>BayRetroHighbay125</v>
      </c>
      <c r="E2527">
        <v>297</v>
      </c>
      <c r="F2527" t="str">
        <f>CONCATENATE(Table2[[#This Row],[Measure &amp; Variant]],Table2[[#This Row],[Rated Power/Unit]])</f>
        <v>BayRetroHighbay125297</v>
      </c>
      <c r="G2527">
        <f>Table2[[#This Row],[Rated Power/Unit]]</f>
        <v>297</v>
      </c>
    </row>
    <row r="2528" spans="2:7">
      <c r="B2528" s="325" t="s">
        <v>271</v>
      </c>
      <c r="C2528" s="325" t="s">
        <v>344</v>
      </c>
      <c r="D2528" s="325" t="str">
        <f>CONCATENATE(Table2[[#This Row],[Measure]],Table2[[#This Row],[Variant]])</f>
        <v>BayRetroHighbay125</v>
      </c>
      <c r="E2528">
        <v>298</v>
      </c>
      <c r="F2528" t="str">
        <f>CONCATENATE(Table2[[#This Row],[Measure &amp; Variant]],Table2[[#This Row],[Rated Power/Unit]])</f>
        <v>BayRetroHighbay125298</v>
      </c>
      <c r="G2528">
        <f>Table2[[#This Row],[Rated Power/Unit]]</f>
        <v>298</v>
      </c>
    </row>
    <row r="2529" spans="2:7">
      <c r="B2529" s="325" t="s">
        <v>271</v>
      </c>
      <c r="C2529" s="325" t="s">
        <v>344</v>
      </c>
      <c r="D2529" s="325" t="str">
        <f>CONCATENATE(Table2[[#This Row],[Measure]],Table2[[#This Row],[Variant]])</f>
        <v>BayRetroHighbay125</v>
      </c>
      <c r="E2529">
        <v>299</v>
      </c>
      <c r="F2529" t="str">
        <f>CONCATENATE(Table2[[#This Row],[Measure &amp; Variant]],Table2[[#This Row],[Rated Power/Unit]])</f>
        <v>BayRetroHighbay125299</v>
      </c>
      <c r="G2529">
        <f>Table2[[#This Row],[Rated Power/Unit]]</f>
        <v>299</v>
      </c>
    </row>
    <row r="2530" spans="2:7">
      <c r="B2530" s="325" t="s">
        <v>271</v>
      </c>
      <c r="C2530" s="325" t="s">
        <v>344</v>
      </c>
      <c r="D2530" s="325" t="str">
        <f>CONCATENATE(Table2[[#This Row],[Measure]],Table2[[#This Row],[Variant]])</f>
        <v>BayRetroHighbay125</v>
      </c>
      <c r="E2530">
        <v>300</v>
      </c>
      <c r="F2530" t="str">
        <f>CONCATENATE(Table2[[#This Row],[Measure &amp; Variant]],Table2[[#This Row],[Rated Power/Unit]])</f>
        <v>BayRetroHighbay125300</v>
      </c>
      <c r="G2530">
        <f>Table2[[#This Row],[Rated Power/Unit]]</f>
        <v>300</v>
      </c>
    </row>
    <row r="2531" spans="2:7">
      <c r="B2531" s="328" t="s">
        <v>271</v>
      </c>
      <c r="C2531" s="328" t="s">
        <v>331</v>
      </c>
      <c r="D2531" s="328" t="str">
        <f>CONCATENATE(Table2[[#This Row],[Measure]],Table2[[#This Row],[Variant]])</f>
        <v>BayRetroHighbay85controls</v>
      </c>
      <c r="E2531" s="163">
        <v>35</v>
      </c>
      <c r="F2531" s="163" t="str">
        <f>CONCATENATE(Table2[[#This Row],[Measure &amp; Variant]],Table2[[#This Row],[Rated Power/Unit]])</f>
        <v>BayRetroHighbay85controls35</v>
      </c>
      <c r="G2531" s="163">
        <f>Table2[[#This Row],[Rated Power/Unit]]*0.5</f>
        <v>17.5</v>
      </c>
    </row>
    <row r="2532" spans="2:7">
      <c r="B2532" s="328" t="s">
        <v>271</v>
      </c>
      <c r="C2532" s="328" t="s">
        <v>331</v>
      </c>
      <c r="D2532" s="328" t="str">
        <f>CONCATENATE(Table2[[#This Row],[Measure]],Table2[[#This Row],[Variant]])</f>
        <v>BayRetroHighbay85controls</v>
      </c>
      <c r="E2532" s="163">
        <v>36</v>
      </c>
      <c r="F2532" s="163" t="str">
        <f>CONCATENATE(Table2[[#This Row],[Measure &amp; Variant]],Table2[[#This Row],[Rated Power/Unit]])</f>
        <v>BayRetroHighbay85controls36</v>
      </c>
      <c r="G2532" s="163">
        <f>Table2[[#This Row],[Rated Power/Unit]]*0.5</f>
        <v>18</v>
      </c>
    </row>
    <row r="2533" spans="2:7">
      <c r="B2533" s="328" t="s">
        <v>271</v>
      </c>
      <c r="C2533" s="328" t="s">
        <v>331</v>
      </c>
      <c r="D2533" s="328" t="str">
        <f>CONCATENATE(Table2[[#This Row],[Measure]],Table2[[#This Row],[Variant]])</f>
        <v>BayRetroHighbay85controls</v>
      </c>
      <c r="E2533" s="163">
        <v>37</v>
      </c>
      <c r="F2533" s="163" t="str">
        <f>CONCATENATE(Table2[[#This Row],[Measure &amp; Variant]],Table2[[#This Row],[Rated Power/Unit]])</f>
        <v>BayRetroHighbay85controls37</v>
      </c>
      <c r="G2533" s="163">
        <f>Table2[[#This Row],[Rated Power/Unit]]*0.5</f>
        <v>18.5</v>
      </c>
    </row>
    <row r="2534" spans="2:7">
      <c r="B2534" s="328" t="s">
        <v>271</v>
      </c>
      <c r="C2534" s="328" t="s">
        <v>331</v>
      </c>
      <c r="D2534" s="328" t="str">
        <f>CONCATENATE(Table2[[#This Row],[Measure]],Table2[[#This Row],[Variant]])</f>
        <v>BayRetroHighbay85controls</v>
      </c>
      <c r="E2534" s="163">
        <v>38</v>
      </c>
      <c r="F2534" s="163" t="str">
        <f>CONCATENATE(Table2[[#This Row],[Measure &amp; Variant]],Table2[[#This Row],[Rated Power/Unit]])</f>
        <v>BayRetroHighbay85controls38</v>
      </c>
      <c r="G2534" s="163">
        <f>Table2[[#This Row],[Rated Power/Unit]]*0.5</f>
        <v>19</v>
      </c>
    </row>
    <row r="2535" spans="2:7">
      <c r="B2535" s="328" t="s">
        <v>271</v>
      </c>
      <c r="C2535" s="328" t="s">
        <v>331</v>
      </c>
      <c r="D2535" s="328" t="str">
        <f>CONCATENATE(Table2[[#This Row],[Measure]],Table2[[#This Row],[Variant]])</f>
        <v>BayRetroHighbay85controls</v>
      </c>
      <c r="E2535" s="163">
        <v>39</v>
      </c>
      <c r="F2535" s="163" t="str">
        <f>CONCATENATE(Table2[[#This Row],[Measure &amp; Variant]],Table2[[#This Row],[Rated Power/Unit]])</f>
        <v>BayRetroHighbay85controls39</v>
      </c>
      <c r="G2535" s="163">
        <f>Table2[[#This Row],[Rated Power/Unit]]*0.5</f>
        <v>19.5</v>
      </c>
    </row>
    <row r="2536" spans="2:7">
      <c r="B2536" s="328" t="s">
        <v>271</v>
      </c>
      <c r="C2536" s="328" t="s">
        <v>331</v>
      </c>
      <c r="D2536" s="328" t="str">
        <f>CONCATENATE(Table2[[#This Row],[Measure]],Table2[[#This Row],[Variant]])</f>
        <v>BayRetroHighbay85controls</v>
      </c>
      <c r="E2536" s="163">
        <v>40</v>
      </c>
      <c r="F2536" s="163" t="str">
        <f>CONCATENATE(Table2[[#This Row],[Measure &amp; Variant]],Table2[[#This Row],[Rated Power/Unit]])</f>
        <v>BayRetroHighbay85controls40</v>
      </c>
      <c r="G2536" s="163">
        <f>Table2[[#This Row],[Rated Power/Unit]]*0.5</f>
        <v>20</v>
      </c>
    </row>
    <row r="2537" spans="2:7">
      <c r="B2537" s="328" t="s">
        <v>271</v>
      </c>
      <c r="C2537" s="328" t="s">
        <v>331</v>
      </c>
      <c r="D2537" s="328" t="str">
        <f>CONCATENATE(Table2[[#This Row],[Measure]],Table2[[#This Row],[Variant]])</f>
        <v>BayRetroHighbay85controls</v>
      </c>
      <c r="E2537" s="163">
        <v>41</v>
      </c>
      <c r="F2537" s="163" t="str">
        <f>CONCATENATE(Table2[[#This Row],[Measure &amp; Variant]],Table2[[#This Row],[Rated Power/Unit]])</f>
        <v>BayRetroHighbay85controls41</v>
      </c>
      <c r="G2537" s="163">
        <f>Table2[[#This Row],[Rated Power/Unit]]*0.5</f>
        <v>20.5</v>
      </c>
    </row>
    <row r="2538" spans="2:7">
      <c r="B2538" s="328" t="s">
        <v>271</v>
      </c>
      <c r="C2538" s="328" t="s">
        <v>331</v>
      </c>
      <c r="D2538" s="328" t="str">
        <f>CONCATENATE(Table2[[#This Row],[Measure]],Table2[[#This Row],[Variant]])</f>
        <v>BayRetroHighbay85controls</v>
      </c>
      <c r="E2538" s="163">
        <v>42</v>
      </c>
      <c r="F2538" s="163" t="str">
        <f>CONCATENATE(Table2[[#This Row],[Measure &amp; Variant]],Table2[[#This Row],[Rated Power/Unit]])</f>
        <v>BayRetroHighbay85controls42</v>
      </c>
      <c r="G2538" s="163">
        <f>Table2[[#This Row],[Rated Power/Unit]]*0.5</f>
        <v>21</v>
      </c>
    </row>
    <row r="2539" spans="2:7">
      <c r="B2539" s="328" t="s">
        <v>271</v>
      </c>
      <c r="C2539" s="328" t="s">
        <v>331</v>
      </c>
      <c r="D2539" s="328" t="str">
        <f>CONCATENATE(Table2[[#This Row],[Measure]],Table2[[#This Row],[Variant]])</f>
        <v>BayRetroHighbay85controls</v>
      </c>
      <c r="E2539" s="163">
        <v>43</v>
      </c>
      <c r="F2539" s="163" t="str">
        <f>CONCATENATE(Table2[[#This Row],[Measure &amp; Variant]],Table2[[#This Row],[Rated Power/Unit]])</f>
        <v>BayRetroHighbay85controls43</v>
      </c>
      <c r="G2539" s="163">
        <f>Table2[[#This Row],[Rated Power/Unit]]*0.5</f>
        <v>21.5</v>
      </c>
    </row>
    <row r="2540" spans="2:7">
      <c r="B2540" s="328" t="s">
        <v>271</v>
      </c>
      <c r="C2540" s="328" t="s">
        <v>331</v>
      </c>
      <c r="D2540" s="328" t="str">
        <f>CONCATENATE(Table2[[#This Row],[Measure]],Table2[[#This Row],[Variant]])</f>
        <v>BayRetroHighbay85controls</v>
      </c>
      <c r="E2540" s="163">
        <v>44</v>
      </c>
      <c r="F2540" s="163" t="str">
        <f>CONCATENATE(Table2[[#This Row],[Measure &amp; Variant]],Table2[[#This Row],[Rated Power/Unit]])</f>
        <v>BayRetroHighbay85controls44</v>
      </c>
      <c r="G2540" s="163">
        <f>Table2[[#This Row],[Rated Power/Unit]]*0.5</f>
        <v>22</v>
      </c>
    </row>
    <row r="2541" spans="2:7">
      <c r="B2541" s="328" t="s">
        <v>271</v>
      </c>
      <c r="C2541" s="328" t="s">
        <v>331</v>
      </c>
      <c r="D2541" s="328" t="str">
        <f>CONCATENATE(Table2[[#This Row],[Measure]],Table2[[#This Row],[Variant]])</f>
        <v>BayRetroHighbay85controls</v>
      </c>
      <c r="E2541" s="163">
        <v>45</v>
      </c>
      <c r="F2541" s="163" t="str">
        <f>CONCATENATE(Table2[[#This Row],[Measure &amp; Variant]],Table2[[#This Row],[Rated Power/Unit]])</f>
        <v>BayRetroHighbay85controls45</v>
      </c>
      <c r="G2541" s="163">
        <f>Table2[[#This Row],[Rated Power/Unit]]*0.5</f>
        <v>22.5</v>
      </c>
    </row>
    <row r="2542" spans="2:7">
      <c r="B2542" s="328" t="s">
        <v>271</v>
      </c>
      <c r="C2542" s="328" t="s">
        <v>331</v>
      </c>
      <c r="D2542" s="328" t="str">
        <f>CONCATENATE(Table2[[#This Row],[Measure]],Table2[[#This Row],[Variant]])</f>
        <v>BayRetroHighbay85controls</v>
      </c>
      <c r="E2542" s="163">
        <v>46</v>
      </c>
      <c r="F2542" s="163" t="str">
        <f>CONCATENATE(Table2[[#This Row],[Measure &amp; Variant]],Table2[[#This Row],[Rated Power/Unit]])</f>
        <v>BayRetroHighbay85controls46</v>
      </c>
      <c r="G2542" s="163">
        <f>Table2[[#This Row],[Rated Power/Unit]]*0.5</f>
        <v>23</v>
      </c>
    </row>
    <row r="2543" spans="2:7">
      <c r="B2543" s="328" t="s">
        <v>271</v>
      </c>
      <c r="C2543" s="328" t="s">
        <v>331</v>
      </c>
      <c r="D2543" s="328" t="str">
        <f>CONCATENATE(Table2[[#This Row],[Measure]],Table2[[#This Row],[Variant]])</f>
        <v>BayRetroHighbay85controls</v>
      </c>
      <c r="E2543" s="163">
        <v>47</v>
      </c>
      <c r="F2543" s="163" t="str">
        <f>CONCATENATE(Table2[[#This Row],[Measure &amp; Variant]],Table2[[#This Row],[Rated Power/Unit]])</f>
        <v>BayRetroHighbay85controls47</v>
      </c>
      <c r="G2543" s="163">
        <f>Table2[[#This Row],[Rated Power/Unit]]*0.5</f>
        <v>23.5</v>
      </c>
    </row>
    <row r="2544" spans="2:7">
      <c r="B2544" s="328" t="s">
        <v>271</v>
      </c>
      <c r="C2544" s="328" t="s">
        <v>331</v>
      </c>
      <c r="D2544" s="328" t="str">
        <f>CONCATENATE(Table2[[#This Row],[Measure]],Table2[[#This Row],[Variant]])</f>
        <v>BayRetroHighbay85controls</v>
      </c>
      <c r="E2544" s="163">
        <v>48</v>
      </c>
      <c r="F2544" s="163" t="str">
        <f>CONCATENATE(Table2[[#This Row],[Measure &amp; Variant]],Table2[[#This Row],[Rated Power/Unit]])</f>
        <v>BayRetroHighbay85controls48</v>
      </c>
      <c r="G2544" s="163">
        <f>Table2[[#This Row],[Rated Power/Unit]]*0.5</f>
        <v>24</v>
      </c>
    </row>
    <row r="2545" spans="2:7">
      <c r="B2545" s="328" t="s">
        <v>271</v>
      </c>
      <c r="C2545" s="328" t="s">
        <v>331</v>
      </c>
      <c r="D2545" s="328" t="str">
        <f>CONCATENATE(Table2[[#This Row],[Measure]],Table2[[#This Row],[Variant]])</f>
        <v>BayRetroHighbay85controls</v>
      </c>
      <c r="E2545" s="163">
        <v>49</v>
      </c>
      <c r="F2545" s="163" t="str">
        <f>CONCATENATE(Table2[[#This Row],[Measure &amp; Variant]],Table2[[#This Row],[Rated Power/Unit]])</f>
        <v>BayRetroHighbay85controls49</v>
      </c>
      <c r="G2545" s="163">
        <f>Table2[[#This Row],[Rated Power/Unit]]*0.5</f>
        <v>24.5</v>
      </c>
    </row>
    <row r="2546" spans="2:7">
      <c r="B2546" s="328" t="s">
        <v>271</v>
      </c>
      <c r="C2546" s="328" t="s">
        <v>331</v>
      </c>
      <c r="D2546" s="328" t="str">
        <f>CONCATENATE(Table2[[#This Row],[Measure]],Table2[[#This Row],[Variant]])</f>
        <v>BayRetroHighbay85controls</v>
      </c>
      <c r="E2546" s="163">
        <v>50</v>
      </c>
      <c r="F2546" s="163" t="str">
        <f>CONCATENATE(Table2[[#This Row],[Measure &amp; Variant]],Table2[[#This Row],[Rated Power/Unit]])</f>
        <v>BayRetroHighbay85controls50</v>
      </c>
      <c r="G2546" s="163">
        <f>Table2[[#This Row],[Rated Power/Unit]]*0.5</f>
        <v>25</v>
      </c>
    </row>
    <row r="2547" spans="2:7">
      <c r="B2547" s="328" t="s">
        <v>271</v>
      </c>
      <c r="C2547" s="328" t="s">
        <v>331</v>
      </c>
      <c r="D2547" s="328" t="str">
        <f>CONCATENATE(Table2[[#This Row],[Measure]],Table2[[#This Row],[Variant]])</f>
        <v>BayRetroHighbay85controls</v>
      </c>
      <c r="E2547" s="163">
        <v>51</v>
      </c>
      <c r="F2547" s="163" t="str">
        <f>CONCATENATE(Table2[[#This Row],[Measure &amp; Variant]],Table2[[#This Row],[Rated Power/Unit]])</f>
        <v>BayRetroHighbay85controls51</v>
      </c>
      <c r="G2547" s="163">
        <f>Table2[[#This Row],[Rated Power/Unit]]*0.5</f>
        <v>25.5</v>
      </c>
    </row>
    <row r="2548" spans="2:7">
      <c r="B2548" s="328" t="s">
        <v>271</v>
      </c>
      <c r="C2548" s="328" t="s">
        <v>331</v>
      </c>
      <c r="D2548" s="328" t="str">
        <f>CONCATENATE(Table2[[#This Row],[Measure]],Table2[[#This Row],[Variant]])</f>
        <v>BayRetroHighbay85controls</v>
      </c>
      <c r="E2548" s="163">
        <v>52</v>
      </c>
      <c r="F2548" s="163" t="str">
        <f>CONCATENATE(Table2[[#This Row],[Measure &amp; Variant]],Table2[[#This Row],[Rated Power/Unit]])</f>
        <v>BayRetroHighbay85controls52</v>
      </c>
      <c r="G2548" s="163">
        <f>Table2[[#This Row],[Rated Power/Unit]]*0.5</f>
        <v>26</v>
      </c>
    </row>
    <row r="2549" spans="2:7">
      <c r="B2549" s="328" t="s">
        <v>271</v>
      </c>
      <c r="C2549" s="328" t="s">
        <v>331</v>
      </c>
      <c r="D2549" s="328" t="str">
        <f>CONCATENATE(Table2[[#This Row],[Measure]],Table2[[#This Row],[Variant]])</f>
        <v>BayRetroHighbay85controls</v>
      </c>
      <c r="E2549" s="163">
        <v>53</v>
      </c>
      <c r="F2549" s="163" t="str">
        <f>CONCATENATE(Table2[[#This Row],[Measure &amp; Variant]],Table2[[#This Row],[Rated Power/Unit]])</f>
        <v>BayRetroHighbay85controls53</v>
      </c>
      <c r="G2549" s="163">
        <f>Table2[[#This Row],[Rated Power/Unit]]*0.5</f>
        <v>26.5</v>
      </c>
    </row>
    <row r="2550" spans="2:7">
      <c r="B2550" s="328" t="s">
        <v>271</v>
      </c>
      <c r="C2550" s="328" t="s">
        <v>331</v>
      </c>
      <c r="D2550" s="328" t="str">
        <f>CONCATENATE(Table2[[#This Row],[Measure]],Table2[[#This Row],[Variant]])</f>
        <v>BayRetroHighbay85controls</v>
      </c>
      <c r="E2550" s="163">
        <v>54</v>
      </c>
      <c r="F2550" s="163" t="str">
        <f>CONCATENATE(Table2[[#This Row],[Measure &amp; Variant]],Table2[[#This Row],[Rated Power/Unit]])</f>
        <v>BayRetroHighbay85controls54</v>
      </c>
      <c r="G2550" s="163">
        <f>Table2[[#This Row],[Rated Power/Unit]]*0.5</f>
        <v>27</v>
      </c>
    </row>
    <row r="2551" spans="2:7">
      <c r="B2551" s="328" t="s">
        <v>271</v>
      </c>
      <c r="C2551" s="328" t="s">
        <v>331</v>
      </c>
      <c r="D2551" s="328" t="str">
        <f>CONCATENATE(Table2[[#This Row],[Measure]],Table2[[#This Row],[Variant]])</f>
        <v>BayRetroHighbay85controls</v>
      </c>
      <c r="E2551" s="163">
        <v>55</v>
      </c>
      <c r="F2551" s="163" t="str">
        <f>CONCATENATE(Table2[[#This Row],[Measure &amp; Variant]],Table2[[#This Row],[Rated Power/Unit]])</f>
        <v>BayRetroHighbay85controls55</v>
      </c>
      <c r="G2551" s="163">
        <f>Table2[[#This Row],[Rated Power/Unit]]*0.5</f>
        <v>27.5</v>
      </c>
    </row>
    <row r="2552" spans="2:7">
      <c r="B2552" s="328" t="s">
        <v>271</v>
      </c>
      <c r="C2552" s="328" t="s">
        <v>331</v>
      </c>
      <c r="D2552" s="328" t="str">
        <f>CONCATENATE(Table2[[#This Row],[Measure]],Table2[[#This Row],[Variant]])</f>
        <v>BayRetroHighbay85controls</v>
      </c>
      <c r="E2552" s="163">
        <v>56</v>
      </c>
      <c r="F2552" s="163" t="str">
        <f>CONCATENATE(Table2[[#This Row],[Measure &amp; Variant]],Table2[[#This Row],[Rated Power/Unit]])</f>
        <v>BayRetroHighbay85controls56</v>
      </c>
      <c r="G2552" s="163">
        <f>Table2[[#This Row],[Rated Power/Unit]]*0.5</f>
        <v>28</v>
      </c>
    </row>
    <row r="2553" spans="2:7">
      <c r="B2553" s="328" t="s">
        <v>271</v>
      </c>
      <c r="C2553" s="328" t="s">
        <v>331</v>
      </c>
      <c r="D2553" s="328" t="str">
        <f>CONCATENATE(Table2[[#This Row],[Measure]],Table2[[#This Row],[Variant]])</f>
        <v>BayRetroHighbay85controls</v>
      </c>
      <c r="E2553" s="163">
        <v>57</v>
      </c>
      <c r="F2553" s="163" t="str">
        <f>CONCATENATE(Table2[[#This Row],[Measure &amp; Variant]],Table2[[#This Row],[Rated Power/Unit]])</f>
        <v>BayRetroHighbay85controls57</v>
      </c>
      <c r="G2553" s="163">
        <f>Table2[[#This Row],[Rated Power/Unit]]*0.5</f>
        <v>28.5</v>
      </c>
    </row>
    <row r="2554" spans="2:7">
      <c r="B2554" s="328" t="s">
        <v>271</v>
      </c>
      <c r="C2554" s="328" t="s">
        <v>331</v>
      </c>
      <c r="D2554" s="328" t="str">
        <f>CONCATENATE(Table2[[#This Row],[Measure]],Table2[[#This Row],[Variant]])</f>
        <v>BayRetroHighbay85controls</v>
      </c>
      <c r="E2554" s="163">
        <v>58</v>
      </c>
      <c r="F2554" s="163" t="str">
        <f>CONCATENATE(Table2[[#This Row],[Measure &amp; Variant]],Table2[[#This Row],[Rated Power/Unit]])</f>
        <v>BayRetroHighbay85controls58</v>
      </c>
      <c r="G2554" s="163">
        <f>Table2[[#This Row],[Rated Power/Unit]]*0.5</f>
        <v>29</v>
      </c>
    </row>
    <row r="2555" spans="2:7">
      <c r="B2555" s="328" t="s">
        <v>271</v>
      </c>
      <c r="C2555" s="328" t="s">
        <v>331</v>
      </c>
      <c r="D2555" s="328" t="str">
        <f>CONCATENATE(Table2[[#This Row],[Measure]],Table2[[#This Row],[Variant]])</f>
        <v>BayRetroHighbay85controls</v>
      </c>
      <c r="E2555" s="163">
        <v>59</v>
      </c>
      <c r="F2555" s="163" t="str">
        <f>CONCATENATE(Table2[[#This Row],[Measure &amp; Variant]],Table2[[#This Row],[Rated Power/Unit]])</f>
        <v>BayRetroHighbay85controls59</v>
      </c>
      <c r="G2555" s="163">
        <f>Table2[[#This Row],[Rated Power/Unit]]*0.5</f>
        <v>29.5</v>
      </c>
    </row>
    <row r="2556" spans="2:7">
      <c r="B2556" s="328" t="s">
        <v>271</v>
      </c>
      <c r="C2556" s="328" t="s">
        <v>331</v>
      </c>
      <c r="D2556" s="328" t="str">
        <f>CONCATENATE(Table2[[#This Row],[Measure]],Table2[[#This Row],[Variant]])</f>
        <v>BayRetroHighbay85controls</v>
      </c>
      <c r="E2556" s="163">
        <v>60</v>
      </c>
      <c r="F2556" s="163" t="str">
        <f>CONCATENATE(Table2[[#This Row],[Measure &amp; Variant]],Table2[[#This Row],[Rated Power/Unit]])</f>
        <v>BayRetroHighbay85controls60</v>
      </c>
      <c r="G2556" s="163">
        <f>Table2[[#This Row],[Rated Power/Unit]]*0.5</f>
        <v>30</v>
      </c>
    </row>
    <row r="2557" spans="2:7">
      <c r="B2557" s="328" t="s">
        <v>271</v>
      </c>
      <c r="C2557" s="328" t="s">
        <v>331</v>
      </c>
      <c r="D2557" s="328" t="str">
        <f>CONCATENATE(Table2[[#This Row],[Measure]],Table2[[#This Row],[Variant]])</f>
        <v>BayRetroHighbay85controls</v>
      </c>
      <c r="E2557" s="163">
        <v>61</v>
      </c>
      <c r="F2557" s="163" t="str">
        <f>CONCATENATE(Table2[[#This Row],[Measure &amp; Variant]],Table2[[#This Row],[Rated Power/Unit]])</f>
        <v>BayRetroHighbay85controls61</v>
      </c>
      <c r="G2557" s="163">
        <f>Table2[[#This Row],[Rated Power/Unit]]*0.5</f>
        <v>30.5</v>
      </c>
    </row>
    <row r="2558" spans="2:7">
      <c r="B2558" s="328" t="s">
        <v>271</v>
      </c>
      <c r="C2558" s="328" t="s">
        <v>331</v>
      </c>
      <c r="D2558" s="328" t="str">
        <f>CONCATENATE(Table2[[#This Row],[Measure]],Table2[[#This Row],[Variant]])</f>
        <v>BayRetroHighbay85controls</v>
      </c>
      <c r="E2558" s="163">
        <v>62</v>
      </c>
      <c r="F2558" s="163" t="str">
        <f>CONCATENATE(Table2[[#This Row],[Measure &amp; Variant]],Table2[[#This Row],[Rated Power/Unit]])</f>
        <v>BayRetroHighbay85controls62</v>
      </c>
      <c r="G2558" s="163">
        <f>Table2[[#This Row],[Rated Power/Unit]]*0.5</f>
        <v>31</v>
      </c>
    </row>
    <row r="2559" spans="2:7">
      <c r="B2559" s="328" t="s">
        <v>271</v>
      </c>
      <c r="C2559" s="328" t="s">
        <v>331</v>
      </c>
      <c r="D2559" s="328" t="str">
        <f>CONCATENATE(Table2[[#This Row],[Measure]],Table2[[#This Row],[Variant]])</f>
        <v>BayRetroHighbay85controls</v>
      </c>
      <c r="E2559" s="163">
        <v>63</v>
      </c>
      <c r="F2559" s="163" t="str">
        <f>CONCATENATE(Table2[[#This Row],[Measure &amp; Variant]],Table2[[#This Row],[Rated Power/Unit]])</f>
        <v>BayRetroHighbay85controls63</v>
      </c>
      <c r="G2559" s="163">
        <f>Table2[[#This Row],[Rated Power/Unit]]*0.5</f>
        <v>31.5</v>
      </c>
    </row>
    <row r="2560" spans="2:7">
      <c r="B2560" s="328" t="s">
        <v>271</v>
      </c>
      <c r="C2560" s="328" t="s">
        <v>331</v>
      </c>
      <c r="D2560" s="328" t="str">
        <f>CONCATENATE(Table2[[#This Row],[Measure]],Table2[[#This Row],[Variant]])</f>
        <v>BayRetroHighbay85controls</v>
      </c>
      <c r="E2560" s="163">
        <v>64</v>
      </c>
      <c r="F2560" s="163" t="str">
        <f>CONCATENATE(Table2[[#This Row],[Measure &amp; Variant]],Table2[[#This Row],[Rated Power/Unit]])</f>
        <v>BayRetroHighbay85controls64</v>
      </c>
      <c r="G2560" s="163">
        <f>Table2[[#This Row],[Rated Power/Unit]]*0.5</f>
        <v>32</v>
      </c>
    </row>
    <row r="2561" spans="2:7">
      <c r="B2561" s="328" t="s">
        <v>271</v>
      </c>
      <c r="C2561" s="328" t="s">
        <v>331</v>
      </c>
      <c r="D2561" s="328" t="str">
        <f>CONCATENATE(Table2[[#This Row],[Measure]],Table2[[#This Row],[Variant]])</f>
        <v>BayRetroHighbay85controls</v>
      </c>
      <c r="E2561" s="163">
        <v>65</v>
      </c>
      <c r="F2561" s="163" t="str">
        <f>CONCATENATE(Table2[[#This Row],[Measure &amp; Variant]],Table2[[#This Row],[Rated Power/Unit]])</f>
        <v>BayRetroHighbay85controls65</v>
      </c>
      <c r="G2561" s="163">
        <f>Table2[[#This Row],[Rated Power/Unit]]*0.5</f>
        <v>32.5</v>
      </c>
    </row>
    <row r="2562" spans="2:7">
      <c r="B2562" s="328" t="s">
        <v>271</v>
      </c>
      <c r="C2562" s="328" t="s">
        <v>331</v>
      </c>
      <c r="D2562" s="328" t="str">
        <f>CONCATENATE(Table2[[#This Row],[Measure]],Table2[[#This Row],[Variant]])</f>
        <v>BayRetroHighbay85controls</v>
      </c>
      <c r="E2562" s="163">
        <v>66</v>
      </c>
      <c r="F2562" s="163" t="str">
        <f>CONCATENATE(Table2[[#This Row],[Measure &amp; Variant]],Table2[[#This Row],[Rated Power/Unit]])</f>
        <v>BayRetroHighbay85controls66</v>
      </c>
      <c r="G2562" s="163">
        <f>Table2[[#This Row],[Rated Power/Unit]]*0.5</f>
        <v>33</v>
      </c>
    </row>
    <row r="2563" spans="2:7">
      <c r="B2563" s="328" t="s">
        <v>271</v>
      </c>
      <c r="C2563" s="328" t="s">
        <v>331</v>
      </c>
      <c r="D2563" s="328" t="str">
        <f>CONCATENATE(Table2[[#This Row],[Measure]],Table2[[#This Row],[Variant]])</f>
        <v>BayRetroHighbay85controls</v>
      </c>
      <c r="E2563" s="163">
        <v>67</v>
      </c>
      <c r="F2563" s="163" t="str">
        <f>CONCATENATE(Table2[[#This Row],[Measure &amp; Variant]],Table2[[#This Row],[Rated Power/Unit]])</f>
        <v>BayRetroHighbay85controls67</v>
      </c>
      <c r="G2563" s="163">
        <f>Table2[[#This Row],[Rated Power/Unit]]*0.5</f>
        <v>33.5</v>
      </c>
    </row>
    <row r="2564" spans="2:7">
      <c r="B2564" s="328" t="s">
        <v>271</v>
      </c>
      <c r="C2564" s="328" t="s">
        <v>331</v>
      </c>
      <c r="D2564" s="328" t="str">
        <f>CONCATENATE(Table2[[#This Row],[Measure]],Table2[[#This Row],[Variant]])</f>
        <v>BayRetroHighbay85controls</v>
      </c>
      <c r="E2564" s="163">
        <v>68</v>
      </c>
      <c r="F2564" s="163" t="str">
        <f>CONCATENATE(Table2[[#This Row],[Measure &amp; Variant]],Table2[[#This Row],[Rated Power/Unit]])</f>
        <v>BayRetroHighbay85controls68</v>
      </c>
      <c r="G2564" s="163">
        <f>Table2[[#This Row],[Rated Power/Unit]]*0.5</f>
        <v>34</v>
      </c>
    </row>
    <row r="2565" spans="2:7">
      <c r="B2565" s="328" t="s">
        <v>271</v>
      </c>
      <c r="C2565" s="328" t="s">
        <v>331</v>
      </c>
      <c r="D2565" s="328" t="str">
        <f>CONCATENATE(Table2[[#This Row],[Measure]],Table2[[#This Row],[Variant]])</f>
        <v>BayRetroHighbay85controls</v>
      </c>
      <c r="E2565" s="163">
        <v>69</v>
      </c>
      <c r="F2565" s="163" t="str">
        <f>CONCATENATE(Table2[[#This Row],[Measure &amp; Variant]],Table2[[#This Row],[Rated Power/Unit]])</f>
        <v>BayRetroHighbay85controls69</v>
      </c>
      <c r="G2565" s="163">
        <f>Table2[[#This Row],[Rated Power/Unit]]*0.5</f>
        <v>34.5</v>
      </c>
    </row>
    <row r="2566" spans="2:7">
      <c r="B2566" s="328" t="s">
        <v>271</v>
      </c>
      <c r="C2566" s="328" t="s">
        <v>331</v>
      </c>
      <c r="D2566" s="328" t="str">
        <f>CONCATENATE(Table2[[#This Row],[Measure]],Table2[[#This Row],[Variant]])</f>
        <v>BayRetroHighbay85controls</v>
      </c>
      <c r="E2566" s="163">
        <v>70</v>
      </c>
      <c r="F2566" s="163" t="str">
        <f>CONCATENATE(Table2[[#This Row],[Measure &amp; Variant]],Table2[[#This Row],[Rated Power/Unit]])</f>
        <v>BayRetroHighbay85controls70</v>
      </c>
      <c r="G2566" s="163">
        <f>Table2[[#This Row],[Rated Power/Unit]]*0.5</f>
        <v>35</v>
      </c>
    </row>
    <row r="2567" spans="2:7">
      <c r="B2567" s="328" t="s">
        <v>271</v>
      </c>
      <c r="C2567" s="328" t="s">
        <v>331</v>
      </c>
      <c r="D2567" s="328" t="str">
        <f>CONCATENATE(Table2[[#This Row],[Measure]],Table2[[#This Row],[Variant]])</f>
        <v>BayRetroHighbay85controls</v>
      </c>
      <c r="E2567" s="163">
        <v>71</v>
      </c>
      <c r="F2567" s="163" t="str">
        <f>CONCATENATE(Table2[[#This Row],[Measure &amp; Variant]],Table2[[#This Row],[Rated Power/Unit]])</f>
        <v>BayRetroHighbay85controls71</v>
      </c>
      <c r="G2567" s="163">
        <f>Table2[[#This Row],[Rated Power/Unit]]*0.5</f>
        <v>35.5</v>
      </c>
    </row>
    <row r="2568" spans="2:7">
      <c r="B2568" s="328" t="s">
        <v>271</v>
      </c>
      <c r="C2568" s="328" t="s">
        <v>331</v>
      </c>
      <c r="D2568" s="328" t="str">
        <f>CONCATENATE(Table2[[#This Row],[Measure]],Table2[[#This Row],[Variant]])</f>
        <v>BayRetroHighbay85controls</v>
      </c>
      <c r="E2568" s="163">
        <v>72</v>
      </c>
      <c r="F2568" s="163" t="str">
        <f>CONCATENATE(Table2[[#This Row],[Measure &amp; Variant]],Table2[[#This Row],[Rated Power/Unit]])</f>
        <v>BayRetroHighbay85controls72</v>
      </c>
      <c r="G2568" s="163">
        <f>Table2[[#This Row],[Rated Power/Unit]]*0.5</f>
        <v>36</v>
      </c>
    </row>
    <row r="2569" spans="2:7">
      <c r="B2569" s="328" t="s">
        <v>271</v>
      </c>
      <c r="C2569" s="328" t="s">
        <v>331</v>
      </c>
      <c r="D2569" s="328" t="str">
        <f>CONCATENATE(Table2[[#This Row],[Measure]],Table2[[#This Row],[Variant]])</f>
        <v>BayRetroHighbay85controls</v>
      </c>
      <c r="E2569" s="163">
        <v>73</v>
      </c>
      <c r="F2569" s="163" t="str">
        <f>CONCATENATE(Table2[[#This Row],[Measure &amp; Variant]],Table2[[#This Row],[Rated Power/Unit]])</f>
        <v>BayRetroHighbay85controls73</v>
      </c>
      <c r="G2569" s="163">
        <f>Table2[[#This Row],[Rated Power/Unit]]*0.5</f>
        <v>36.5</v>
      </c>
    </row>
    <row r="2570" spans="2:7">
      <c r="B2570" s="328" t="s">
        <v>271</v>
      </c>
      <c r="C2570" s="328" t="s">
        <v>331</v>
      </c>
      <c r="D2570" s="328" t="str">
        <f>CONCATENATE(Table2[[#This Row],[Measure]],Table2[[#This Row],[Variant]])</f>
        <v>BayRetroHighbay85controls</v>
      </c>
      <c r="E2570" s="163">
        <v>74</v>
      </c>
      <c r="F2570" s="163" t="str">
        <f>CONCATENATE(Table2[[#This Row],[Measure &amp; Variant]],Table2[[#This Row],[Rated Power/Unit]])</f>
        <v>BayRetroHighbay85controls74</v>
      </c>
      <c r="G2570" s="163">
        <f>Table2[[#This Row],[Rated Power/Unit]]*0.5</f>
        <v>37</v>
      </c>
    </row>
    <row r="2571" spans="2:7">
      <c r="B2571" s="328" t="s">
        <v>271</v>
      </c>
      <c r="C2571" s="328" t="s">
        <v>331</v>
      </c>
      <c r="D2571" s="328" t="str">
        <f>CONCATENATE(Table2[[#This Row],[Measure]],Table2[[#This Row],[Variant]])</f>
        <v>BayRetroHighbay85controls</v>
      </c>
      <c r="E2571" s="163">
        <v>75</v>
      </c>
      <c r="F2571" s="163" t="str">
        <f>CONCATENATE(Table2[[#This Row],[Measure &amp; Variant]],Table2[[#This Row],[Rated Power/Unit]])</f>
        <v>BayRetroHighbay85controls75</v>
      </c>
      <c r="G2571" s="163">
        <f>Table2[[#This Row],[Rated Power/Unit]]*0.5</f>
        <v>37.5</v>
      </c>
    </row>
    <row r="2572" spans="2:7">
      <c r="B2572" s="328" t="s">
        <v>271</v>
      </c>
      <c r="C2572" s="328" t="s">
        <v>331</v>
      </c>
      <c r="D2572" s="328" t="str">
        <f>CONCATENATE(Table2[[#This Row],[Measure]],Table2[[#This Row],[Variant]])</f>
        <v>BayRetroHighbay85controls</v>
      </c>
      <c r="E2572" s="163">
        <v>76</v>
      </c>
      <c r="F2572" s="163" t="str">
        <f>CONCATENATE(Table2[[#This Row],[Measure &amp; Variant]],Table2[[#This Row],[Rated Power/Unit]])</f>
        <v>BayRetroHighbay85controls76</v>
      </c>
      <c r="G2572" s="163">
        <f>Table2[[#This Row],[Rated Power/Unit]]*0.5</f>
        <v>38</v>
      </c>
    </row>
    <row r="2573" spans="2:7">
      <c r="B2573" s="328" t="s">
        <v>271</v>
      </c>
      <c r="C2573" s="328" t="s">
        <v>331</v>
      </c>
      <c r="D2573" s="328" t="str">
        <f>CONCATENATE(Table2[[#This Row],[Measure]],Table2[[#This Row],[Variant]])</f>
        <v>BayRetroHighbay85controls</v>
      </c>
      <c r="E2573" s="163">
        <v>77</v>
      </c>
      <c r="F2573" s="163" t="str">
        <f>CONCATENATE(Table2[[#This Row],[Measure &amp; Variant]],Table2[[#This Row],[Rated Power/Unit]])</f>
        <v>BayRetroHighbay85controls77</v>
      </c>
      <c r="G2573" s="163">
        <f>Table2[[#This Row],[Rated Power/Unit]]*0.5</f>
        <v>38.5</v>
      </c>
    </row>
    <row r="2574" spans="2:7">
      <c r="B2574" s="328" t="s">
        <v>271</v>
      </c>
      <c r="C2574" s="328" t="s">
        <v>331</v>
      </c>
      <c r="D2574" s="328" t="str">
        <f>CONCATENATE(Table2[[#This Row],[Measure]],Table2[[#This Row],[Variant]])</f>
        <v>BayRetroHighbay85controls</v>
      </c>
      <c r="E2574" s="163">
        <v>78</v>
      </c>
      <c r="F2574" s="163" t="str">
        <f>CONCATENATE(Table2[[#This Row],[Measure &amp; Variant]],Table2[[#This Row],[Rated Power/Unit]])</f>
        <v>BayRetroHighbay85controls78</v>
      </c>
      <c r="G2574" s="163">
        <f>Table2[[#This Row],[Rated Power/Unit]]*0.5</f>
        <v>39</v>
      </c>
    </row>
    <row r="2575" spans="2:7">
      <c r="B2575" s="328" t="s">
        <v>271</v>
      </c>
      <c r="C2575" s="328" t="s">
        <v>331</v>
      </c>
      <c r="D2575" s="328" t="str">
        <f>CONCATENATE(Table2[[#This Row],[Measure]],Table2[[#This Row],[Variant]])</f>
        <v>BayRetroHighbay85controls</v>
      </c>
      <c r="E2575" s="163">
        <v>79</v>
      </c>
      <c r="F2575" s="163" t="str">
        <f>CONCATENATE(Table2[[#This Row],[Measure &amp; Variant]],Table2[[#This Row],[Rated Power/Unit]])</f>
        <v>BayRetroHighbay85controls79</v>
      </c>
      <c r="G2575" s="163">
        <f>Table2[[#This Row],[Rated Power/Unit]]*0.5</f>
        <v>39.5</v>
      </c>
    </row>
    <row r="2576" spans="2:7">
      <c r="B2576" s="328" t="s">
        <v>271</v>
      </c>
      <c r="C2576" s="328" t="s">
        <v>331</v>
      </c>
      <c r="D2576" s="328" t="str">
        <f>CONCATENATE(Table2[[#This Row],[Measure]],Table2[[#This Row],[Variant]])</f>
        <v>BayRetroHighbay85controls</v>
      </c>
      <c r="E2576" s="163">
        <v>80</v>
      </c>
      <c r="F2576" s="163" t="str">
        <f>CONCATENATE(Table2[[#This Row],[Measure &amp; Variant]],Table2[[#This Row],[Rated Power/Unit]])</f>
        <v>BayRetroHighbay85controls80</v>
      </c>
      <c r="G2576" s="163">
        <f>Table2[[#This Row],[Rated Power/Unit]]*0.5</f>
        <v>40</v>
      </c>
    </row>
    <row r="2577" spans="2:7">
      <c r="B2577" s="328" t="s">
        <v>271</v>
      </c>
      <c r="C2577" s="328" t="s">
        <v>331</v>
      </c>
      <c r="D2577" s="328" t="str">
        <f>CONCATENATE(Table2[[#This Row],[Measure]],Table2[[#This Row],[Variant]])</f>
        <v>BayRetroHighbay85controls</v>
      </c>
      <c r="E2577" s="163">
        <v>81</v>
      </c>
      <c r="F2577" s="163" t="str">
        <f>CONCATENATE(Table2[[#This Row],[Measure &amp; Variant]],Table2[[#This Row],[Rated Power/Unit]])</f>
        <v>BayRetroHighbay85controls81</v>
      </c>
      <c r="G2577" s="163">
        <f>Table2[[#This Row],[Rated Power/Unit]]*0.5</f>
        <v>40.5</v>
      </c>
    </row>
    <row r="2578" spans="2:7">
      <c r="B2578" s="328" t="s">
        <v>271</v>
      </c>
      <c r="C2578" s="328" t="s">
        <v>331</v>
      </c>
      <c r="D2578" s="328" t="str">
        <f>CONCATENATE(Table2[[#This Row],[Measure]],Table2[[#This Row],[Variant]])</f>
        <v>BayRetroHighbay85controls</v>
      </c>
      <c r="E2578" s="163">
        <v>82</v>
      </c>
      <c r="F2578" s="163" t="str">
        <f>CONCATENATE(Table2[[#This Row],[Measure &amp; Variant]],Table2[[#This Row],[Rated Power/Unit]])</f>
        <v>BayRetroHighbay85controls82</v>
      </c>
      <c r="G2578" s="163">
        <f>Table2[[#This Row],[Rated Power/Unit]]*0.5</f>
        <v>41</v>
      </c>
    </row>
    <row r="2579" spans="2:7">
      <c r="B2579" s="328" t="s">
        <v>271</v>
      </c>
      <c r="C2579" s="328" t="s">
        <v>331</v>
      </c>
      <c r="D2579" s="328" t="str">
        <f>CONCATENATE(Table2[[#This Row],[Measure]],Table2[[#This Row],[Variant]])</f>
        <v>BayRetroHighbay85controls</v>
      </c>
      <c r="E2579" s="163">
        <v>83</v>
      </c>
      <c r="F2579" s="163" t="str">
        <f>CONCATENATE(Table2[[#This Row],[Measure &amp; Variant]],Table2[[#This Row],[Rated Power/Unit]])</f>
        <v>BayRetroHighbay85controls83</v>
      </c>
      <c r="G2579" s="163">
        <f>Table2[[#This Row],[Rated Power/Unit]]*0.5</f>
        <v>41.5</v>
      </c>
    </row>
    <row r="2580" spans="2:7">
      <c r="B2580" s="328" t="s">
        <v>271</v>
      </c>
      <c r="C2580" s="328" t="s">
        <v>331</v>
      </c>
      <c r="D2580" s="328" t="str">
        <f>CONCATENATE(Table2[[#This Row],[Measure]],Table2[[#This Row],[Variant]])</f>
        <v>BayRetroHighbay85controls</v>
      </c>
      <c r="E2580" s="163">
        <v>84</v>
      </c>
      <c r="F2580" s="163" t="str">
        <f>CONCATENATE(Table2[[#This Row],[Measure &amp; Variant]],Table2[[#This Row],[Rated Power/Unit]])</f>
        <v>BayRetroHighbay85controls84</v>
      </c>
      <c r="G2580" s="163">
        <f>Table2[[#This Row],[Rated Power/Unit]]*0.5</f>
        <v>42</v>
      </c>
    </row>
    <row r="2581" spans="2:7">
      <c r="B2581" s="328" t="s">
        <v>271</v>
      </c>
      <c r="C2581" s="163" t="s">
        <v>339</v>
      </c>
      <c r="D2581" s="328" t="str">
        <f>CONCATENATE(Table2[[#This Row],[Measure]],Table2[[#This Row],[Variant]])</f>
        <v>BayRetroHighbay100controls</v>
      </c>
      <c r="E2581" s="163">
        <v>85</v>
      </c>
      <c r="F2581" s="163" t="str">
        <f>CONCATENATE(Table2[[#This Row],[Measure &amp; Variant]],Table2[[#This Row],[Rated Power/Unit]])</f>
        <v>BayRetroHighbay100controls85</v>
      </c>
      <c r="G2581" s="163">
        <f>Table2[[#This Row],[Rated Power/Unit]]*0.5</f>
        <v>42.5</v>
      </c>
    </row>
    <row r="2582" spans="2:7">
      <c r="B2582" s="328" t="s">
        <v>271</v>
      </c>
      <c r="C2582" s="328" t="s">
        <v>339</v>
      </c>
      <c r="D2582" s="328" t="str">
        <f>CONCATENATE(Table2[[#This Row],[Measure]],Table2[[#This Row],[Variant]])</f>
        <v>BayRetroHighbay100controls</v>
      </c>
      <c r="E2582" s="163">
        <v>86</v>
      </c>
      <c r="F2582" s="163" t="str">
        <f>CONCATENATE(Table2[[#This Row],[Measure &amp; Variant]],Table2[[#This Row],[Rated Power/Unit]])</f>
        <v>BayRetroHighbay100controls86</v>
      </c>
      <c r="G2582" s="163">
        <f>Table2[[#This Row],[Rated Power/Unit]]*0.5</f>
        <v>43</v>
      </c>
    </row>
    <row r="2583" spans="2:7">
      <c r="B2583" s="328" t="s">
        <v>271</v>
      </c>
      <c r="C2583" s="328" t="s">
        <v>339</v>
      </c>
      <c r="D2583" s="328" t="str">
        <f>CONCATENATE(Table2[[#This Row],[Measure]],Table2[[#This Row],[Variant]])</f>
        <v>BayRetroHighbay100controls</v>
      </c>
      <c r="E2583" s="163">
        <v>87</v>
      </c>
      <c r="F2583" s="163" t="str">
        <f>CONCATENATE(Table2[[#This Row],[Measure &amp; Variant]],Table2[[#This Row],[Rated Power/Unit]])</f>
        <v>BayRetroHighbay100controls87</v>
      </c>
      <c r="G2583" s="163">
        <f>Table2[[#This Row],[Rated Power/Unit]]*0.5</f>
        <v>43.5</v>
      </c>
    </row>
    <row r="2584" spans="2:7">
      <c r="B2584" s="328" t="s">
        <v>271</v>
      </c>
      <c r="C2584" s="328" t="s">
        <v>339</v>
      </c>
      <c r="D2584" s="328" t="str">
        <f>CONCATENATE(Table2[[#This Row],[Measure]],Table2[[#This Row],[Variant]])</f>
        <v>BayRetroHighbay100controls</v>
      </c>
      <c r="E2584" s="163">
        <v>88</v>
      </c>
      <c r="F2584" s="163" t="str">
        <f>CONCATENATE(Table2[[#This Row],[Measure &amp; Variant]],Table2[[#This Row],[Rated Power/Unit]])</f>
        <v>BayRetroHighbay100controls88</v>
      </c>
      <c r="G2584" s="163">
        <f>Table2[[#This Row],[Rated Power/Unit]]*0.5</f>
        <v>44</v>
      </c>
    </row>
    <row r="2585" spans="2:7">
      <c r="B2585" s="328" t="s">
        <v>271</v>
      </c>
      <c r="C2585" s="328" t="s">
        <v>339</v>
      </c>
      <c r="D2585" s="328" t="str">
        <f>CONCATENATE(Table2[[#This Row],[Measure]],Table2[[#This Row],[Variant]])</f>
        <v>BayRetroHighbay100controls</v>
      </c>
      <c r="E2585" s="163">
        <v>89</v>
      </c>
      <c r="F2585" s="163" t="str">
        <f>CONCATENATE(Table2[[#This Row],[Measure &amp; Variant]],Table2[[#This Row],[Rated Power/Unit]])</f>
        <v>BayRetroHighbay100controls89</v>
      </c>
      <c r="G2585" s="163">
        <f>Table2[[#This Row],[Rated Power/Unit]]*0.5</f>
        <v>44.5</v>
      </c>
    </row>
    <row r="2586" spans="2:7">
      <c r="B2586" s="328" t="s">
        <v>271</v>
      </c>
      <c r="C2586" s="328" t="s">
        <v>339</v>
      </c>
      <c r="D2586" s="328" t="str">
        <f>CONCATENATE(Table2[[#This Row],[Measure]],Table2[[#This Row],[Variant]])</f>
        <v>BayRetroHighbay100controls</v>
      </c>
      <c r="E2586" s="163">
        <v>90</v>
      </c>
      <c r="F2586" s="163" t="str">
        <f>CONCATENATE(Table2[[#This Row],[Measure &amp; Variant]],Table2[[#This Row],[Rated Power/Unit]])</f>
        <v>BayRetroHighbay100controls90</v>
      </c>
      <c r="G2586" s="163">
        <f>Table2[[#This Row],[Rated Power/Unit]]*0.5</f>
        <v>45</v>
      </c>
    </row>
    <row r="2587" spans="2:7">
      <c r="B2587" s="328" t="s">
        <v>271</v>
      </c>
      <c r="C2587" s="328" t="s">
        <v>339</v>
      </c>
      <c r="D2587" s="328" t="str">
        <f>CONCATENATE(Table2[[#This Row],[Measure]],Table2[[#This Row],[Variant]])</f>
        <v>BayRetroHighbay100controls</v>
      </c>
      <c r="E2587" s="163">
        <v>91</v>
      </c>
      <c r="F2587" s="163" t="str">
        <f>CONCATENATE(Table2[[#This Row],[Measure &amp; Variant]],Table2[[#This Row],[Rated Power/Unit]])</f>
        <v>BayRetroHighbay100controls91</v>
      </c>
      <c r="G2587" s="163">
        <f>Table2[[#This Row],[Rated Power/Unit]]*0.5</f>
        <v>45.5</v>
      </c>
    </row>
    <row r="2588" spans="2:7">
      <c r="B2588" s="328" t="s">
        <v>271</v>
      </c>
      <c r="C2588" s="328" t="s">
        <v>339</v>
      </c>
      <c r="D2588" s="328" t="str">
        <f>CONCATENATE(Table2[[#This Row],[Measure]],Table2[[#This Row],[Variant]])</f>
        <v>BayRetroHighbay100controls</v>
      </c>
      <c r="E2588" s="163">
        <v>92</v>
      </c>
      <c r="F2588" s="163" t="str">
        <f>CONCATENATE(Table2[[#This Row],[Measure &amp; Variant]],Table2[[#This Row],[Rated Power/Unit]])</f>
        <v>BayRetroHighbay100controls92</v>
      </c>
      <c r="G2588" s="163">
        <f>Table2[[#This Row],[Rated Power/Unit]]*0.5</f>
        <v>46</v>
      </c>
    </row>
    <row r="2589" spans="2:7">
      <c r="B2589" s="328" t="s">
        <v>271</v>
      </c>
      <c r="C2589" s="328" t="s">
        <v>339</v>
      </c>
      <c r="D2589" s="328" t="str">
        <f>CONCATENATE(Table2[[#This Row],[Measure]],Table2[[#This Row],[Variant]])</f>
        <v>BayRetroHighbay100controls</v>
      </c>
      <c r="E2589" s="163">
        <v>93</v>
      </c>
      <c r="F2589" s="163" t="str">
        <f>CONCATENATE(Table2[[#This Row],[Measure &amp; Variant]],Table2[[#This Row],[Rated Power/Unit]])</f>
        <v>BayRetroHighbay100controls93</v>
      </c>
      <c r="G2589" s="163">
        <f>Table2[[#This Row],[Rated Power/Unit]]*0.5</f>
        <v>46.5</v>
      </c>
    </row>
    <row r="2590" spans="2:7">
      <c r="B2590" s="328" t="s">
        <v>271</v>
      </c>
      <c r="C2590" s="328" t="s">
        <v>339</v>
      </c>
      <c r="D2590" s="328" t="str">
        <f>CONCATENATE(Table2[[#This Row],[Measure]],Table2[[#This Row],[Variant]])</f>
        <v>BayRetroHighbay100controls</v>
      </c>
      <c r="E2590" s="163">
        <v>94</v>
      </c>
      <c r="F2590" s="163" t="str">
        <f>CONCATENATE(Table2[[#This Row],[Measure &amp; Variant]],Table2[[#This Row],[Rated Power/Unit]])</f>
        <v>BayRetroHighbay100controls94</v>
      </c>
      <c r="G2590" s="163">
        <f>Table2[[#This Row],[Rated Power/Unit]]*0.5</f>
        <v>47</v>
      </c>
    </row>
    <row r="2591" spans="2:7">
      <c r="B2591" s="328" t="s">
        <v>271</v>
      </c>
      <c r="C2591" s="328" t="s">
        <v>339</v>
      </c>
      <c r="D2591" s="328" t="str">
        <f>CONCATENATE(Table2[[#This Row],[Measure]],Table2[[#This Row],[Variant]])</f>
        <v>BayRetroHighbay100controls</v>
      </c>
      <c r="E2591" s="163">
        <v>95</v>
      </c>
      <c r="F2591" s="163" t="str">
        <f>CONCATENATE(Table2[[#This Row],[Measure &amp; Variant]],Table2[[#This Row],[Rated Power/Unit]])</f>
        <v>BayRetroHighbay100controls95</v>
      </c>
      <c r="G2591" s="163">
        <f>Table2[[#This Row],[Rated Power/Unit]]*0.5</f>
        <v>47.5</v>
      </c>
    </row>
    <row r="2592" spans="2:7">
      <c r="B2592" s="328" t="s">
        <v>271</v>
      </c>
      <c r="C2592" s="328" t="s">
        <v>339</v>
      </c>
      <c r="D2592" s="328" t="str">
        <f>CONCATENATE(Table2[[#This Row],[Measure]],Table2[[#This Row],[Variant]])</f>
        <v>BayRetroHighbay100controls</v>
      </c>
      <c r="E2592" s="163">
        <v>96</v>
      </c>
      <c r="F2592" s="163" t="str">
        <f>CONCATENATE(Table2[[#This Row],[Measure &amp; Variant]],Table2[[#This Row],[Rated Power/Unit]])</f>
        <v>BayRetroHighbay100controls96</v>
      </c>
      <c r="G2592" s="163">
        <f>Table2[[#This Row],[Rated Power/Unit]]*0.5</f>
        <v>48</v>
      </c>
    </row>
    <row r="2593" spans="2:7">
      <c r="B2593" s="328" t="s">
        <v>271</v>
      </c>
      <c r="C2593" s="328" t="s">
        <v>339</v>
      </c>
      <c r="D2593" s="328" t="str">
        <f>CONCATENATE(Table2[[#This Row],[Measure]],Table2[[#This Row],[Variant]])</f>
        <v>BayRetroHighbay100controls</v>
      </c>
      <c r="E2593" s="163">
        <v>97</v>
      </c>
      <c r="F2593" s="163" t="str">
        <f>CONCATENATE(Table2[[#This Row],[Measure &amp; Variant]],Table2[[#This Row],[Rated Power/Unit]])</f>
        <v>BayRetroHighbay100controls97</v>
      </c>
      <c r="G2593" s="163">
        <f>Table2[[#This Row],[Rated Power/Unit]]*0.5</f>
        <v>48.5</v>
      </c>
    </row>
    <row r="2594" spans="2:7">
      <c r="B2594" s="328" t="s">
        <v>271</v>
      </c>
      <c r="C2594" s="328" t="s">
        <v>339</v>
      </c>
      <c r="D2594" s="328" t="str">
        <f>CONCATENATE(Table2[[#This Row],[Measure]],Table2[[#This Row],[Variant]])</f>
        <v>BayRetroHighbay100controls</v>
      </c>
      <c r="E2594" s="163">
        <v>98</v>
      </c>
      <c r="F2594" s="163" t="str">
        <f>CONCATENATE(Table2[[#This Row],[Measure &amp; Variant]],Table2[[#This Row],[Rated Power/Unit]])</f>
        <v>BayRetroHighbay100controls98</v>
      </c>
      <c r="G2594" s="163">
        <f>Table2[[#This Row],[Rated Power/Unit]]*0.5</f>
        <v>49</v>
      </c>
    </row>
    <row r="2595" spans="2:7">
      <c r="B2595" s="328" t="s">
        <v>271</v>
      </c>
      <c r="C2595" s="328" t="s">
        <v>339</v>
      </c>
      <c r="D2595" s="328" t="str">
        <f>CONCATENATE(Table2[[#This Row],[Measure]],Table2[[#This Row],[Variant]])</f>
        <v>BayRetroHighbay100controls</v>
      </c>
      <c r="E2595" s="163">
        <v>99</v>
      </c>
      <c r="F2595" s="163" t="str">
        <f>CONCATENATE(Table2[[#This Row],[Measure &amp; Variant]],Table2[[#This Row],[Rated Power/Unit]])</f>
        <v>BayRetroHighbay100controls99</v>
      </c>
      <c r="G2595" s="163">
        <f>Table2[[#This Row],[Rated Power/Unit]]*0.5</f>
        <v>49.5</v>
      </c>
    </row>
    <row r="2596" spans="2:7">
      <c r="B2596" s="328" t="s">
        <v>271</v>
      </c>
      <c r="C2596" s="328" t="s">
        <v>339</v>
      </c>
      <c r="D2596" s="328" t="str">
        <f>CONCATENATE(Table2[[#This Row],[Measure]],Table2[[#This Row],[Variant]])</f>
        <v>BayRetroHighbay100controls</v>
      </c>
      <c r="E2596" s="163">
        <v>100</v>
      </c>
      <c r="F2596" s="163" t="str">
        <f>CONCATENATE(Table2[[#This Row],[Measure &amp; Variant]],Table2[[#This Row],[Rated Power/Unit]])</f>
        <v>BayRetroHighbay100controls100</v>
      </c>
      <c r="G2596" s="163">
        <f>Table2[[#This Row],[Rated Power/Unit]]*0.5</f>
        <v>50</v>
      </c>
    </row>
    <row r="2597" spans="2:7">
      <c r="B2597" s="328" t="s">
        <v>271</v>
      </c>
      <c r="C2597" s="328" t="s">
        <v>339</v>
      </c>
      <c r="D2597" s="328" t="str">
        <f>CONCATENATE(Table2[[#This Row],[Measure]],Table2[[#This Row],[Variant]])</f>
        <v>BayRetroHighbay100controls</v>
      </c>
      <c r="E2597" s="163">
        <v>101</v>
      </c>
      <c r="F2597" s="163" t="str">
        <f>CONCATENATE(Table2[[#This Row],[Measure &amp; Variant]],Table2[[#This Row],[Rated Power/Unit]])</f>
        <v>BayRetroHighbay100controls101</v>
      </c>
      <c r="G2597" s="163">
        <f>Table2[[#This Row],[Rated Power/Unit]]*0.5</f>
        <v>50.5</v>
      </c>
    </row>
    <row r="2598" spans="2:7">
      <c r="B2598" s="328" t="s">
        <v>271</v>
      </c>
      <c r="C2598" s="328" t="s">
        <v>339</v>
      </c>
      <c r="D2598" s="328" t="str">
        <f>CONCATENATE(Table2[[#This Row],[Measure]],Table2[[#This Row],[Variant]])</f>
        <v>BayRetroHighbay100controls</v>
      </c>
      <c r="E2598" s="163">
        <v>102</v>
      </c>
      <c r="F2598" s="163" t="str">
        <f>CONCATENATE(Table2[[#This Row],[Measure &amp; Variant]],Table2[[#This Row],[Rated Power/Unit]])</f>
        <v>BayRetroHighbay100controls102</v>
      </c>
      <c r="G2598" s="163">
        <f>Table2[[#This Row],[Rated Power/Unit]]*0.5</f>
        <v>51</v>
      </c>
    </row>
    <row r="2599" spans="2:7">
      <c r="B2599" s="328" t="s">
        <v>271</v>
      </c>
      <c r="C2599" s="328" t="s">
        <v>339</v>
      </c>
      <c r="D2599" s="328" t="str">
        <f>CONCATENATE(Table2[[#This Row],[Measure]],Table2[[#This Row],[Variant]])</f>
        <v>BayRetroHighbay100controls</v>
      </c>
      <c r="E2599" s="163">
        <v>103</v>
      </c>
      <c r="F2599" s="163" t="str">
        <f>CONCATENATE(Table2[[#This Row],[Measure &amp; Variant]],Table2[[#This Row],[Rated Power/Unit]])</f>
        <v>BayRetroHighbay100controls103</v>
      </c>
      <c r="G2599" s="163">
        <f>Table2[[#This Row],[Rated Power/Unit]]*0.5</f>
        <v>51.5</v>
      </c>
    </row>
    <row r="2600" spans="2:7">
      <c r="B2600" s="328" t="s">
        <v>271</v>
      </c>
      <c r="C2600" s="328" t="s">
        <v>339</v>
      </c>
      <c r="D2600" s="328" t="str">
        <f>CONCATENATE(Table2[[#This Row],[Measure]],Table2[[#This Row],[Variant]])</f>
        <v>BayRetroHighbay100controls</v>
      </c>
      <c r="E2600" s="163">
        <v>104</v>
      </c>
      <c r="F2600" s="163" t="str">
        <f>CONCATENATE(Table2[[#This Row],[Measure &amp; Variant]],Table2[[#This Row],[Rated Power/Unit]])</f>
        <v>BayRetroHighbay100controls104</v>
      </c>
      <c r="G2600" s="163">
        <f>Table2[[#This Row],[Rated Power/Unit]]*0.5</f>
        <v>52</v>
      </c>
    </row>
    <row r="2601" spans="2:7">
      <c r="B2601" s="328" t="s">
        <v>271</v>
      </c>
      <c r="C2601" s="328" t="s">
        <v>339</v>
      </c>
      <c r="D2601" s="328" t="str">
        <f>CONCATENATE(Table2[[#This Row],[Measure]],Table2[[#This Row],[Variant]])</f>
        <v>BayRetroHighbay100controls</v>
      </c>
      <c r="E2601" s="163">
        <v>105</v>
      </c>
      <c r="F2601" s="163" t="str">
        <f>CONCATENATE(Table2[[#This Row],[Measure &amp; Variant]],Table2[[#This Row],[Rated Power/Unit]])</f>
        <v>BayRetroHighbay100controls105</v>
      </c>
      <c r="G2601" s="163">
        <f>Table2[[#This Row],[Rated Power/Unit]]*0.5</f>
        <v>52.5</v>
      </c>
    </row>
    <row r="2602" spans="2:7">
      <c r="B2602" s="328" t="s">
        <v>271</v>
      </c>
      <c r="C2602" s="328" t="s">
        <v>339</v>
      </c>
      <c r="D2602" s="328" t="str">
        <f>CONCATENATE(Table2[[#This Row],[Measure]],Table2[[#This Row],[Variant]])</f>
        <v>BayRetroHighbay100controls</v>
      </c>
      <c r="E2602" s="163">
        <v>106</v>
      </c>
      <c r="F2602" s="163" t="str">
        <f>CONCATENATE(Table2[[#This Row],[Measure &amp; Variant]],Table2[[#This Row],[Rated Power/Unit]])</f>
        <v>BayRetroHighbay100controls106</v>
      </c>
      <c r="G2602" s="163">
        <f>Table2[[#This Row],[Rated Power/Unit]]*0.5</f>
        <v>53</v>
      </c>
    </row>
    <row r="2603" spans="2:7">
      <c r="B2603" s="328" t="s">
        <v>271</v>
      </c>
      <c r="C2603" s="328" t="s">
        <v>339</v>
      </c>
      <c r="D2603" s="328" t="str">
        <f>CONCATENATE(Table2[[#This Row],[Measure]],Table2[[#This Row],[Variant]])</f>
        <v>BayRetroHighbay100controls</v>
      </c>
      <c r="E2603" s="163">
        <v>107</v>
      </c>
      <c r="F2603" s="163" t="str">
        <f>CONCATENATE(Table2[[#This Row],[Measure &amp; Variant]],Table2[[#This Row],[Rated Power/Unit]])</f>
        <v>BayRetroHighbay100controls107</v>
      </c>
      <c r="G2603" s="163">
        <f>Table2[[#This Row],[Rated Power/Unit]]*0.5</f>
        <v>53.5</v>
      </c>
    </row>
    <row r="2604" spans="2:7">
      <c r="B2604" s="328" t="s">
        <v>271</v>
      </c>
      <c r="C2604" s="328" t="s">
        <v>339</v>
      </c>
      <c r="D2604" s="328" t="str">
        <f>CONCATENATE(Table2[[#This Row],[Measure]],Table2[[#This Row],[Variant]])</f>
        <v>BayRetroHighbay100controls</v>
      </c>
      <c r="E2604" s="163">
        <v>108</v>
      </c>
      <c r="F2604" s="163" t="str">
        <f>CONCATENATE(Table2[[#This Row],[Measure &amp; Variant]],Table2[[#This Row],[Rated Power/Unit]])</f>
        <v>BayRetroHighbay100controls108</v>
      </c>
      <c r="G2604" s="163">
        <f>Table2[[#This Row],[Rated Power/Unit]]*0.5</f>
        <v>54</v>
      </c>
    </row>
    <row r="2605" spans="2:7">
      <c r="B2605" s="328" t="s">
        <v>271</v>
      </c>
      <c r="C2605" s="328" t="s">
        <v>339</v>
      </c>
      <c r="D2605" s="328" t="str">
        <f>CONCATENATE(Table2[[#This Row],[Measure]],Table2[[#This Row],[Variant]])</f>
        <v>BayRetroHighbay100controls</v>
      </c>
      <c r="E2605" s="163">
        <v>109</v>
      </c>
      <c r="F2605" s="163" t="str">
        <f>CONCATENATE(Table2[[#This Row],[Measure &amp; Variant]],Table2[[#This Row],[Rated Power/Unit]])</f>
        <v>BayRetroHighbay100controls109</v>
      </c>
      <c r="G2605" s="163">
        <f>Table2[[#This Row],[Rated Power/Unit]]*0.5</f>
        <v>54.5</v>
      </c>
    </row>
    <row r="2606" spans="2:7">
      <c r="B2606" s="328" t="s">
        <v>271</v>
      </c>
      <c r="C2606" s="328" t="s">
        <v>339</v>
      </c>
      <c r="D2606" s="328" t="str">
        <f>CONCATENATE(Table2[[#This Row],[Measure]],Table2[[#This Row],[Variant]])</f>
        <v>BayRetroHighbay100controls</v>
      </c>
      <c r="E2606" s="163">
        <v>110</v>
      </c>
      <c r="F2606" s="163" t="str">
        <f>CONCATENATE(Table2[[#This Row],[Measure &amp; Variant]],Table2[[#This Row],[Rated Power/Unit]])</f>
        <v>BayRetroHighbay100controls110</v>
      </c>
      <c r="G2606" s="163">
        <f>Table2[[#This Row],[Rated Power/Unit]]*0.5</f>
        <v>55</v>
      </c>
    </row>
    <row r="2607" spans="2:7">
      <c r="B2607" s="328" t="s">
        <v>271</v>
      </c>
      <c r="C2607" s="328" t="s">
        <v>339</v>
      </c>
      <c r="D2607" s="328" t="str">
        <f>CONCATENATE(Table2[[#This Row],[Measure]],Table2[[#This Row],[Variant]])</f>
        <v>BayRetroHighbay100controls</v>
      </c>
      <c r="E2607" s="163">
        <v>111</v>
      </c>
      <c r="F2607" s="163" t="str">
        <f>CONCATENATE(Table2[[#This Row],[Measure &amp; Variant]],Table2[[#This Row],[Rated Power/Unit]])</f>
        <v>BayRetroHighbay100controls111</v>
      </c>
      <c r="G2607" s="163">
        <f>Table2[[#This Row],[Rated Power/Unit]]*0.5</f>
        <v>55.5</v>
      </c>
    </row>
    <row r="2608" spans="2:7">
      <c r="B2608" s="328" t="s">
        <v>271</v>
      </c>
      <c r="C2608" s="328" t="s">
        <v>339</v>
      </c>
      <c r="D2608" s="328" t="str">
        <f>CONCATENATE(Table2[[#This Row],[Measure]],Table2[[#This Row],[Variant]])</f>
        <v>BayRetroHighbay100controls</v>
      </c>
      <c r="E2608" s="163">
        <v>112</v>
      </c>
      <c r="F2608" s="163" t="str">
        <f>CONCATENATE(Table2[[#This Row],[Measure &amp; Variant]],Table2[[#This Row],[Rated Power/Unit]])</f>
        <v>BayRetroHighbay100controls112</v>
      </c>
      <c r="G2608" s="163">
        <f>Table2[[#This Row],[Rated Power/Unit]]*0.5</f>
        <v>56</v>
      </c>
    </row>
    <row r="2609" spans="2:7">
      <c r="B2609" s="328" t="s">
        <v>271</v>
      </c>
      <c r="C2609" s="328" t="s">
        <v>339</v>
      </c>
      <c r="D2609" s="328" t="str">
        <f>CONCATENATE(Table2[[#This Row],[Measure]],Table2[[#This Row],[Variant]])</f>
        <v>BayRetroHighbay100controls</v>
      </c>
      <c r="E2609" s="163">
        <v>113</v>
      </c>
      <c r="F2609" s="163" t="str">
        <f>CONCATENATE(Table2[[#This Row],[Measure &amp; Variant]],Table2[[#This Row],[Rated Power/Unit]])</f>
        <v>BayRetroHighbay100controls113</v>
      </c>
      <c r="G2609" s="163">
        <f>Table2[[#This Row],[Rated Power/Unit]]*0.5</f>
        <v>56.5</v>
      </c>
    </row>
    <row r="2610" spans="2:7">
      <c r="B2610" s="328" t="s">
        <v>271</v>
      </c>
      <c r="C2610" s="328" t="s">
        <v>339</v>
      </c>
      <c r="D2610" s="328" t="str">
        <f>CONCATENATE(Table2[[#This Row],[Measure]],Table2[[#This Row],[Variant]])</f>
        <v>BayRetroHighbay100controls</v>
      </c>
      <c r="E2610" s="163">
        <v>114</v>
      </c>
      <c r="F2610" s="163" t="str">
        <f>CONCATENATE(Table2[[#This Row],[Measure &amp; Variant]],Table2[[#This Row],[Rated Power/Unit]])</f>
        <v>BayRetroHighbay100controls114</v>
      </c>
      <c r="G2610" s="163">
        <f>Table2[[#This Row],[Rated Power/Unit]]*0.5</f>
        <v>57</v>
      </c>
    </row>
    <row r="2611" spans="2:7">
      <c r="B2611" s="328" t="s">
        <v>271</v>
      </c>
      <c r="C2611" s="328" t="s">
        <v>339</v>
      </c>
      <c r="D2611" s="328" t="str">
        <f>CONCATENATE(Table2[[#This Row],[Measure]],Table2[[#This Row],[Variant]])</f>
        <v>BayRetroHighbay100controls</v>
      </c>
      <c r="E2611" s="163">
        <v>115</v>
      </c>
      <c r="F2611" s="163" t="str">
        <f>CONCATENATE(Table2[[#This Row],[Measure &amp; Variant]],Table2[[#This Row],[Rated Power/Unit]])</f>
        <v>BayRetroHighbay100controls115</v>
      </c>
      <c r="G2611" s="163">
        <f>Table2[[#This Row],[Rated Power/Unit]]*0.5</f>
        <v>57.5</v>
      </c>
    </row>
    <row r="2612" spans="2:7">
      <c r="B2612" s="328" t="s">
        <v>271</v>
      </c>
      <c r="C2612" s="328" t="s">
        <v>339</v>
      </c>
      <c r="D2612" s="328" t="str">
        <f>CONCATENATE(Table2[[#This Row],[Measure]],Table2[[#This Row],[Variant]])</f>
        <v>BayRetroHighbay100controls</v>
      </c>
      <c r="E2612" s="163">
        <v>116</v>
      </c>
      <c r="F2612" s="163" t="str">
        <f>CONCATENATE(Table2[[#This Row],[Measure &amp; Variant]],Table2[[#This Row],[Rated Power/Unit]])</f>
        <v>BayRetroHighbay100controls116</v>
      </c>
      <c r="G2612" s="163">
        <f>Table2[[#This Row],[Rated Power/Unit]]*0.5</f>
        <v>58</v>
      </c>
    </row>
    <row r="2613" spans="2:7">
      <c r="B2613" s="328" t="s">
        <v>271</v>
      </c>
      <c r="C2613" s="328" t="s">
        <v>339</v>
      </c>
      <c r="D2613" s="328" t="str">
        <f>CONCATENATE(Table2[[#This Row],[Measure]],Table2[[#This Row],[Variant]])</f>
        <v>BayRetroHighbay100controls</v>
      </c>
      <c r="E2613" s="163">
        <v>117</v>
      </c>
      <c r="F2613" s="163" t="str">
        <f>CONCATENATE(Table2[[#This Row],[Measure &amp; Variant]],Table2[[#This Row],[Rated Power/Unit]])</f>
        <v>BayRetroHighbay100controls117</v>
      </c>
      <c r="G2613" s="163">
        <f>Table2[[#This Row],[Rated Power/Unit]]*0.5</f>
        <v>58.5</v>
      </c>
    </row>
    <row r="2614" spans="2:7">
      <c r="B2614" s="328" t="s">
        <v>271</v>
      </c>
      <c r="C2614" s="328" t="s">
        <v>339</v>
      </c>
      <c r="D2614" s="328" t="str">
        <f>CONCATENATE(Table2[[#This Row],[Measure]],Table2[[#This Row],[Variant]])</f>
        <v>BayRetroHighbay100controls</v>
      </c>
      <c r="E2614" s="163">
        <v>118</v>
      </c>
      <c r="F2614" s="163" t="str">
        <f>CONCATENATE(Table2[[#This Row],[Measure &amp; Variant]],Table2[[#This Row],[Rated Power/Unit]])</f>
        <v>BayRetroHighbay100controls118</v>
      </c>
      <c r="G2614" s="163">
        <f>Table2[[#This Row],[Rated Power/Unit]]*0.5</f>
        <v>59</v>
      </c>
    </row>
    <row r="2615" spans="2:7">
      <c r="B2615" s="328" t="s">
        <v>271</v>
      </c>
      <c r="C2615" s="328" t="s">
        <v>339</v>
      </c>
      <c r="D2615" s="328" t="str">
        <f>CONCATENATE(Table2[[#This Row],[Measure]],Table2[[#This Row],[Variant]])</f>
        <v>BayRetroHighbay100controls</v>
      </c>
      <c r="E2615" s="163">
        <v>119</v>
      </c>
      <c r="F2615" s="163" t="str">
        <f>CONCATENATE(Table2[[#This Row],[Measure &amp; Variant]],Table2[[#This Row],[Rated Power/Unit]])</f>
        <v>BayRetroHighbay100controls119</v>
      </c>
      <c r="G2615" s="163">
        <f>Table2[[#This Row],[Rated Power/Unit]]*0.5</f>
        <v>59.5</v>
      </c>
    </row>
    <row r="2616" spans="2:7">
      <c r="B2616" s="328" t="s">
        <v>271</v>
      </c>
      <c r="C2616" s="328" t="s">
        <v>339</v>
      </c>
      <c r="D2616" s="328" t="str">
        <f>CONCATENATE(Table2[[#This Row],[Measure]],Table2[[#This Row],[Variant]])</f>
        <v>BayRetroHighbay100controls</v>
      </c>
      <c r="E2616" s="163">
        <v>120</v>
      </c>
      <c r="F2616" s="163" t="str">
        <f>CONCATENATE(Table2[[#This Row],[Measure &amp; Variant]],Table2[[#This Row],[Rated Power/Unit]])</f>
        <v>BayRetroHighbay100controls120</v>
      </c>
      <c r="G2616" s="163">
        <f>Table2[[#This Row],[Rated Power/Unit]]*0.5</f>
        <v>60</v>
      </c>
    </row>
    <row r="2617" spans="2:7">
      <c r="B2617" s="328" t="s">
        <v>271</v>
      </c>
      <c r="C2617" s="328" t="s">
        <v>339</v>
      </c>
      <c r="D2617" s="328" t="str">
        <f>CONCATENATE(Table2[[#This Row],[Measure]],Table2[[#This Row],[Variant]])</f>
        <v>BayRetroHighbay100controls</v>
      </c>
      <c r="E2617" s="163">
        <v>121</v>
      </c>
      <c r="F2617" s="163" t="str">
        <f>CONCATENATE(Table2[[#This Row],[Measure &amp; Variant]],Table2[[#This Row],[Rated Power/Unit]])</f>
        <v>BayRetroHighbay100controls121</v>
      </c>
      <c r="G2617" s="163">
        <f>Table2[[#This Row],[Rated Power/Unit]]*0.5</f>
        <v>60.5</v>
      </c>
    </row>
    <row r="2618" spans="2:7">
      <c r="B2618" s="328" t="s">
        <v>271</v>
      </c>
      <c r="C2618" s="328" t="s">
        <v>339</v>
      </c>
      <c r="D2618" s="328" t="str">
        <f>CONCATENATE(Table2[[#This Row],[Measure]],Table2[[#This Row],[Variant]])</f>
        <v>BayRetroHighbay100controls</v>
      </c>
      <c r="E2618" s="163">
        <v>122</v>
      </c>
      <c r="F2618" s="163" t="str">
        <f>CONCATENATE(Table2[[#This Row],[Measure &amp; Variant]],Table2[[#This Row],[Rated Power/Unit]])</f>
        <v>BayRetroHighbay100controls122</v>
      </c>
      <c r="G2618" s="163">
        <f>Table2[[#This Row],[Rated Power/Unit]]*0.5</f>
        <v>61</v>
      </c>
    </row>
    <row r="2619" spans="2:7">
      <c r="B2619" s="328" t="s">
        <v>271</v>
      </c>
      <c r="C2619" s="328" t="s">
        <v>339</v>
      </c>
      <c r="D2619" s="328" t="str">
        <f>CONCATENATE(Table2[[#This Row],[Measure]],Table2[[#This Row],[Variant]])</f>
        <v>BayRetroHighbay100controls</v>
      </c>
      <c r="E2619" s="163">
        <v>123</v>
      </c>
      <c r="F2619" s="163" t="str">
        <f>CONCATENATE(Table2[[#This Row],[Measure &amp; Variant]],Table2[[#This Row],[Rated Power/Unit]])</f>
        <v>BayRetroHighbay100controls123</v>
      </c>
      <c r="G2619" s="163">
        <f>Table2[[#This Row],[Rated Power/Unit]]*0.5</f>
        <v>61.5</v>
      </c>
    </row>
    <row r="2620" spans="2:7">
      <c r="B2620" s="328" t="s">
        <v>271</v>
      </c>
      <c r="C2620" s="328" t="s">
        <v>339</v>
      </c>
      <c r="D2620" s="328" t="str">
        <f>CONCATENATE(Table2[[#This Row],[Measure]],Table2[[#This Row],[Variant]])</f>
        <v>BayRetroHighbay100controls</v>
      </c>
      <c r="E2620" s="163">
        <v>124</v>
      </c>
      <c r="F2620" s="163" t="str">
        <f>CONCATENATE(Table2[[#This Row],[Measure &amp; Variant]],Table2[[#This Row],[Rated Power/Unit]])</f>
        <v>BayRetroHighbay100controls124</v>
      </c>
      <c r="G2620" s="163">
        <f>Table2[[#This Row],[Rated Power/Unit]]*0.5</f>
        <v>62</v>
      </c>
    </row>
    <row r="2621" spans="2:7">
      <c r="B2621" s="328" t="s">
        <v>271</v>
      </c>
      <c r="C2621" s="328" t="s">
        <v>339</v>
      </c>
      <c r="D2621" s="328" t="str">
        <f>CONCATENATE(Table2[[#This Row],[Measure]],Table2[[#This Row],[Variant]])</f>
        <v>BayRetroHighbay100controls</v>
      </c>
      <c r="E2621" s="163">
        <v>125</v>
      </c>
      <c r="F2621" s="163" t="str">
        <f>CONCATENATE(Table2[[#This Row],[Measure &amp; Variant]],Table2[[#This Row],[Rated Power/Unit]])</f>
        <v>BayRetroHighbay100controls125</v>
      </c>
      <c r="G2621" s="163">
        <f>Table2[[#This Row],[Rated Power/Unit]]*0.5</f>
        <v>62.5</v>
      </c>
    </row>
    <row r="2622" spans="2:7">
      <c r="B2622" s="328" t="s">
        <v>271</v>
      </c>
      <c r="C2622" s="328" t="s">
        <v>346</v>
      </c>
      <c r="D2622" s="328" t="str">
        <f>CONCATENATE(Table2[[#This Row],[Measure]],Table2[[#This Row],[Variant]])</f>
        <v>BayRetroHighbay125controls</v>
      </c>
      <c r="E2622" s="163">
        <v>126</v>
      </c>
      <c r="F2622" s="163" t="str">
        <f>CONCATENATE(Table2[[#This Row],[Measure &amp; Variant]],Table2[[#This Row],[Rated Power/Unit]])</f>
        <v>BayRetroHighbay125controls126</v>
      </c>
      <c r="G2622" s="163">
        <f>Table2[[#This Row],[Rated Power/Unit]]*0.5</f>
        <v>63</v>
      </c>
    </row>
    <row r="2623" spans="2:7">
      <c r="B2623" s="328" t="s">
        <v>271</v>
      </c>
      <c r="C2623" s="328" t="s">
        <v>346</v>
      </c>
      <c r="D2623" s="328" t="str">
        <f>CONCATENATE(Table2[[#This Row],[Measure]],Table2[[#This Row],[Variant]])</f>
        <v>BayRetroHighbay125controls</v>
      </c>
      <c r="E2623" s="163">
        <v>127</v>
      </c>
      <c r="F2623" s="163" t="str">
        <f>CONCATENATE(Table2[[#This Row],[Measure &amp; Variant]],Table2[[#This Row],[Rated Power/Unit]])</f>
        <v>BayRetroHighbay125controls127</v>
      </c>
      <c r="G2623" s="163">
        <f>Table2[[#This Row],[Rated Power/Unit]]*0.5</f>
        <v>63.5</v>
      </c>
    </row>
    <row r="2624" spans="2:7">
      <c r="B2624" s="328" t="s">
        <v>271</v>
      </c>
      <c r="C2624" s="328" t="s">
        <v>346</v>
      </c>
      <c r="D2624" s="328" t="str">
        <f>CONCATENATE(Table2[[#This Row],[Measure]],Table2[[#This Row],[Variant]])</f>
        <v>BayRetroHighbay125controls</v>
      </c>
      <c r="E2624" s="163">
        <v>128</v>
      </c>
      <c r="F2624" s="163" t="str">
        <f>CONCATENATE(Table2[[#This Row],[Measure &amp; Variant]],Table2[[#This Row],[Rated Power/Unit]])</f>
        <v>BayRetroHighbay125controls128</v>
      </c>
      <c r="G2624" s="163">
        <f>Table2[[#This Row],[Rated Power/Unit]]*0.5</f>
        <v>64</v>
      </c>
    </row>
    <row r="2625" spans="2:7">
      <c r="B2625" s="328" t="s">
        <v>271</v>
      </c>
      <c r="C2625" s="328" t="s">
        <v>346</v>
      </c>
      <c r="D2625" s="328" t="str">
        <f>CONCATENATE(Table2[[#This Row],[Measure]],Table2[[#This Row],[Variant]])</f>
        <v>BayRetroHighbay125controls</v>
      </c>
      <c r="E2625" s="163">
        <v>129</v>
      </c>
      <c r="F2625" s="163" t="str">
        <f>CONCATENATE(Table2[[#This Row],[Measure &amp; Variant]],Table2[[#This Row],[Rated Power/Unit]])</f>
        <v>BayRetroHighbay125controls129</v>
      </c>
      <c r="G2625" s="163">
        <f>Table2[[#This Row],[Rated Power/Unit]]*0.5</f>
        <v>64.5</v>
      </c>
    </row>
    <row r="2626" spans="2:7">
      <c r="B2626" s="328" t="s">
        <v>271</v>
      </c>
      <c r="C2626" s="328" t="s">
        <v>346</v>
      </c>
      <c r="D2626" s="328" t="str">
        <f>CONCATENATE(Table2[[#This Row],[Measure]],Table2[[#This Row],[Variant]])</f>
        <v>BayRetroHighbay125controls</v>
      </c>
      <c r="E2626" s="163">
        <v>130</v>
      </c>
      <c r="F2626" s="163" t="str">
        <f>CONCATENATE(Table2[[#This Row],[Measure &amp; Variant]],Table2[[#This Row],[Rated Power/Unit]])</f>
        <v>BayRetroHighbay125controls130</v>
      </c>
      <c r="G2626" s="163">
        <f>Table2[[#This Row],[Rated Power/Unit]]*0.5</f>
        <v>65</v>
      </c>
    </row>
    <row r="2627" spans="2:7">
      <c r="B2627" s="328" t="s">
        <v>271</v>
      </c>
      <c r="C2627" s="328" t="s">
        <v>346</v>
      </c>
      <c r="D2627" s="328" t="str">
        <f>CONCATENATE(Table2[[#This Row],[Measure]],Table2[[#This Row],[Variant]])</f>
        <v>BayRetroHighbay125controls</v>
      </c>
      <c r="E2627" s="163">
        <v>131</v>
      </c>
      <c r="F2627" s="163" t="str">
        <f>CONCATENATE(Table2[[#This Row],[Measure &amp; Variant]],Table2[[#This Row],[Rated Power/Unit]])</f>
        <v>BayRetroHighbay125controls131</v>
      </c>
      <c r="G2627" s="163">
        <f>Table2[[#This Row],[Rated Power/Unit]]*0.5</f>
        <v>65.5</v>
      </c>
    </row>
    <row r="2628" spans="2:7">
      <c r="B2628" s="328" t="s">
        <v>271</v>
      </c>
      <c r="C2628" s="328" t="s">
        <v>346</v>
      </c>
      <c r="D2628" s="328" t="str">
        <f>CONCATENATE(Table2[[#This Row],[Measure]],Table2[[#This Row],[Variant]])</f>
        <v>BayRetroHighbay125controls</v>
      </c>
      <c r="E2628" s="163">
        <v>132</v>
      </c>
      <c r="F2628" s="163" t="str">
        <f>CONCATENATE(Table2[[#This Row],[Measure &amp; Variant]],Table2[[#This Row],[Rated Power/Unit]])</f>
        <v>BayRetroHighbay125controls132</v>
      </c>
      <c r="G2628" s="163">
        <f>Table2[[#This Row],[Rated Power/Unit]]*0.5</f>
        <v>66</v>
      </c>
    </row>
    <row r="2629" spans="2:7">
      <c r="B2629" s="328" t="s">
        <v>271</v>
      </c>
      <c r="C2629" s="328" t="s">
        <v>346</v>
      </c>
      <c r="D2629" s="328" t="str">
        <f>CONCATENATE(Table2[[#This Row],[Measure]],Table2[[#This Row],[Variant]])</f>
        <v>BayRetroHighbay125controls</v>
      </c>
      <c r="E2629" s="163">
        <v>133</v>
      </c>
      <c r="F2629" s="163" t="str">
        <f>CONCATENATE(Table2[[#This Row],[Measure &amp; Variant]],Table2[[#This Row],[Rated Power/Unit]])</f>
        <v>BayRetroHighbay125controls133</v>
      </c>
      <c r="G2629" s="163">
        <f>Table2[[#This Row],[Rated Power/Unit]]*0.5</f>
        <v>66.5</v>
      </c>
    </row>
    <row r="2630" spans="2:7">
      <c r="B2630" s="328" t="s">
        <v>271</v>
      </c>
      <c r="C2630" s="328" t="s">
        <v>346</v>
      </c>
      <c r="D2630" s="328" t="str">
        <f>CONCATENATE(Table2[[#This Row],[Measure]],Table2[[#This Row],[Variant]])</f>
        <v>BayRetroHighbay125controls</v>
      </c>
      <c r="E2630" s="163">
        <v>134</v>
      </c>
      <c r="F2630" s="163" t="str">
        <f>CONCATENATE(Table2[[#This Row],[Measure &amp; Variant]],Table2[[#This Row],[Rated Power/Unit]])</f>
        <v>BayRetroHighbay125controls134</v>
      </c>
      <c r="G2630" s="163">
        <f>Table2[[#This Row],[Rated Power/Unit]]*0.5</f>
        <v>67</v>
      </c>
    </row>
    <row r="2631" spans="2:7">
      <c r="B2631" s="328" t="s">
        <v>271</v>
      </c>
      <c r="C2631" s="328" t="s">
        <v>346</v>
      </c>
      <c r="D2631" s="328" t="str">
        <f>CONCATENATE(Table2[[#This Row],[Measure]],Table2[[#This Row],[Variant]])</f>
        <v>BayRetroHighbay125controls</v>
      </c>
      <c r="E2631" s="163">
        <v>135</v>
      </c>
      <c r="F2631" s="163" t="str">
        <f>CONCATENATE(Table2[[#This Row],[Measure &amp; Variant]],Table2[[#This Row],[Rated Power/Unit]])</f>
        <v>BayRetroHighbay125controls135</v>
      </c>
      <c r="G2631" s="163">
        <f>Table2[[#This Row],[Rated Power/Unit]]*0.5</f>
        <v>67.5</v>
      </c>
    </row>
    <row r="2632" spans="2:7">
      <c r="B2632" s="328" t="s">
        <v>271</v>
      </c>
      <c r="C2632" s="328" t="s">
        <v>346</v>
      </c>
      <c r="D2632" s="328" t="str">
        <f>CONCATENATE(Table2[[#This Row],[Measure]],Table2[[#This Row],[Variant]])</f>
        <v>BayRetroHighbay125controls</v>
      </c>
      <c r="E2632" s="163">
        <v>136</v>
      </c>
      <c r="F2632" s="163" t="str">
        <f>CONCATENATE(Table2[[#This Row],[Measure &amp; Variant]],Table2[[#This Row],[Rated Power/Unit]])</f>
        <v>BayRetroHighbay125controls136</v>
      </c>
      <c r="G2632" s="163">
        <f>Table2[[#This Row],[Rated Power/Unit]]*0.5</f>
        <v>68</v>
      </c>
    </row>
    <row r="2633" spans="2:7">
      <c r="B2633" s="328" t="s">
        <v>271</v>
      </c>
      <c r="C2633" s="328" t="s">
        <v>346</v>
      </c>
      <c r="D2633" s="328" t="str">
        <f>CONCATENATE(Table2[[#This Row],[Measure]],Table2[[#This Row],[Variant]])</f>
        <v>BayRetroHighbay125controls</v>
      </c>
      <c r="E2633" s="163">
        <v>137</v>
      </c>
      <c r="F2633" s="163" t="str">
        <f>CONCATENATE(Table2[[#This Row],[Measure &amp; Variant]],Table2[[#This Row],[Rated Power/Unit]])</f>
        <v>BayRetroHighbay125controls137</v>
      </c>
      <c r="G2633" s="163">
        <f>Table2[[#This Row],[Rated Power/Unit]]*0.5</f>
        <v>68.5</v>
      </c>
    </row>
    <row r="2634" spans="2:7">
      <c r="B2634" s="328" t="s">
        <v>271</v>
      </c>
      <c r="C2634" s="328" t="s">
        <v>346</v>
      </c>
      <c r="D2634" s="328" t="str">
        <f>CONCATENATE(Table2[[#This Row],[Measure]],Table2[[#This Row],[Variant]])</f>
        <v>BayRetroHighbay125controls</v>
      </c>
      <c r="E2634" s="163">
        <v>138</v>
      </c>
      <c r="F2634" s="163" t="str">
        <f>CONCATENATE(Table2[[#This Row],[Measure &amp; Variant]],Table2[[#This Row],[Rated Power/Unit]])</f>
        <v>BayRetroHighbay125controls138</v>
      </c>
      <c r="G2634" s="163">
        <f>Table2[[#This Row],[Rated Power/Unit]]*0.5</f>
        <v>69</v>
      </c>
    </row>
    <row r="2635" spans="2:7">
      <c r="B2635" s="328" t="s">
        <v>271</v>
      </c>
      <c r="C2635" s="328" t="s">
        <v>346</v>
      </c>
      <c r="D2635" s="328" t="str">
        <f>CONCATENATE(Table2[[#This Row],[Measure]],Table2[[#This Row],[Variant]])</f>
        <v>BayRetroHighbay125controls</v>
      </c>
      <c r="E2635" s="163">
        <v>139</v>
      </c>
      <c r="F2635" s="163" t="str">
        <f>CONCATENATE(Table2[[#This Row],[Measure &amp; Variant]],Table2[[#This Row],[Rated Power/Unit]])</f>
        <v>BayRetroHighbay125controls139</v>
      </c>
      <c r="G2635" s="163">
        <f>Table2[[#This Row],[Rated Power/Unit]]*0.5</f>
        <v>69.5</v>
      </c>
    </row>
    <row r="2636" spans="2:7">
      <c r="B2636" s="328" t="s">
        <v>271</v>
      </c>
      <c r="C2636" s="328" t="s">
        <v>346</v>
      </c>
      <c r="D2636" s="328" t="str">
        <f>CONCATENATE(Table2[[#This Row],[Measure]],Table2[[#This Row],[Variant]])</f>
        <v>BayRetroHighbay125controls</v>
      </c>
      <c r="E2636" s="163">
        <v>140</v>
      </c>
      <c r="F2636" s="163" t="str">
        <f>CONCATENATE(Table2[[#This Row],[Measure &amp; Variant]],Table2[[#This Row],[Rated Power/Unit]])</f>
        <v>BayRetroHighbay125controls140</v>
      </c>
      <c r="G2636" s="163">
        <f>Table2[[#This Row],[Rated Power/Unit]]*0.5</f>
        <v>70</v>
      </c>
    </row>
    <row r="2637" spans="2:7">
      <c r="B2637" s="328" t="s">
        <v>271</v>
      </c>
      <c r="C2637" s="328" t="s">
        <v>346</v>
      </c>
      <c r="D2637" s="328" t="str">
        <f>CONCATENATE(Table2[[#This Row],[Measure]],Table2[[#This Row],[Variant]])</f>
        <v>BayRetroHighbay125controls</v>
      </c>
      <c r="E2637" s="163">
        <v>141</v>
      </c>
      <c r="F2637" s="163" t="str">
        <f>CONCATENATE(Table2[[#This Row],[Measure &amp; Variant]],Table2[[#This Row],[Rated Power/Unit]])</f>
        <v>BayRetroHighbay125controls141</v>
      </c>
      <c r="G2637" s="163">
        <f>Table2[[#This Row],[Rated Power/Unit]]*0.5</f>
        <v>70.5</v>
      </c>
    </row>
    <row r="2638" spans="2:7">
      <c r="B2638" s="328" t="s">
        <v>271</v>
      </c>
      <c r="C2638" s="328" t="s">
        <v>346</v>
      </c>
      <c r="D2638" s="328" t="str">
        <f>CONCATENATE(Table2[[#This Row],[Measure]],Table2[[#This Row],[Variant]])</f>
        <v>BayRetroHighbay125controls</v>
      </c>
      <c r="E2638" s="163">
        <v>142</v>
      </c>
      <c r="F2638" s="163" t="str">
        <f>CONCATENATE(Table2[[#This Row],[Measure &amp; Variant]],Table2[[#This Row],[Rated Power/Unit]])</f>
        <v>BayRetroHighbay125controls142</v>
      </c>
      <c r="G2638" s="163">
        <f>Table2[[#This Row],[Rated Power/Unit]]*0.5</f>
        <v>71</v>
      </c>
    </row>
    <row r="2639" spans="2:7">
      <c r="B2639" s="328" t="s">
        <v>271</v>
      </c>
      <c r="C2639" s="328" t="s">
        <v>346</v>
      </c>
      <c r="D2639" s="328" t="str">
        <f>CONCATENATE(Table2[[#This Row],[Measure]],Table2[[#This Row],[Variant]])</f>
        <v>BayRetroHighbay125controls</v>
      </c>
      <c r="E2639" s="163">
        <v>143</v>
      </c>
      <c r="F2639" s="163" t="str">
        <f>CONCATENATE(Table2[[#This Row],[Measure &amp; Variant]],Table2[[#This Row],[Rated Power/Unit]])</f>
        <v>BayRetroHighbay125controls143</v>
      </c>
      <c r="G2639" s="163">
        <f>Table2[[#This Row],[Rated Power/Unit]]*0.5</f>
        <v>71.5</v>
      </c>
    </row>
    <row r="2640" spans="2:7">
      <c r="B2640" s="328" t="s">
        <v>271</v>
      </c>
      <c r="C2640" s="328" t="s">
        <v>346</v>
      </c>
      <c r="D2640" s="328" t="str">
        <f>CONCATENATE(Table2[[#This Row],[Measure]],Table2[[#This Row],[Variant]])</f>
        <v>BayRetroHighbay125controls</v>
      </c>
      <c r="E2640" s="163">
        <v>144</v>
      </c>
      <c r="F2640" s="163" t="str">
        <f>CONCATENATE(Table2[[#This Row],[Measure &amp; Variant]],Table2[[#This Row],[Rated Power/Unit]])</f>
        <v>BayRetroHighbay125controls144</v>
      </c>
      <c r="G2640" s="163">
        <f>Table2[[#This Row],[Rated Power/Unit]]*0.5</f>
        <v>72</v>
      </c>
    </row>
    <row r="2641" spans="2:7">
      <c r="B2641" s="328" t="s">
        <v>271</v>
      </c>
      <c r="C2641" s="328" t="s">
        <v>346</v>
      </c>
      <c r="D2641" s="328" t="str">
        <f>CONCATENATE(Table2[[#This Row],[Measure]],Table2[[#This Row],[Variant]])</f>
        <v>BayRetroHighbay125controls</v>
      </c>
      <c r="E2641" s="163">
        <v>145</v>
      </c>
      <c r="F2641" s="163" t="str">
        <f>CONCATENATE(Table2[[#This Row],[Measure &amp; Variant]],Table2[[#This Row],[Rated Power/Unit]])</f>
        <v>BayRetroHighbay125controls145</v>
      </c>
      <c r="G2641" s="163">
        <f>Table2[[#This Row],[Rated Power/Unit]]*0.5</f>
        <v>72.5</v>
      </c>
    </row>
    <row r="2642" spans="2:7">
      <c r="B2642" s="328" t="s">
        <v>271</v>
      </c>
      <c r="C2642" s="328" t="s">
        <v>346</v>
      </c>
      <c r="D2642" s="328" t="str">
        <f>CONCATENATE(Table2[[#This Row],[Measure]],Table2[[#This Row],[Variant]])</f>
        <v>BayRetroHighbay125controls</v>
      </c>
      <c r="E2642" s="163">
        <v>146</v>
      </c>
      <c r="F2642" s="163" t="str">
        <f>CONCATENATE(Table2[[#This Row],[Measure &amp; Variant]],Table2[[#This Row],[Rated Power/Unit]])</f>
        <v>BayRetroHighbay125controls146</v>
      </c>
      <c r="G2642" s="163">
        <f>Table2[[#This Row],[Rated Power/Unit]]*0.5</f>
        <v>73</v>
      </c>
    </row>
    <row r="2643" spans="2:7">
      <c r="B2643" s="328" t="s">
        <v>271</v>
      </c>
      <c r="C2643" s="328" t="s">
        <v>346</v>
      </c>
      <c r="D2643" s="328" t="str">
        <f>CONCATENATE(Table2[[#This Row],[Measure]],Table2[[#This Row],[Variant]])</f>
        <v>BayRetroHighbay125controls</v>
      </c>
      <c r="E2643" s="163">
        <v>147</v>
      </c>
      <c r="F2643" s="163" t="str">
        <f>CONCATENATE(Table2[[#This Row],[Measure &amp; Variant]],Table2[[#This Row],[Rated Power/Unit]])</f>
        <v>BayRetroHighbay125controls147</v>
      </c>
      <c r="G2643" s="163">
        <f>Table2[[#This Row],[Rated Power/Unit]]*0.5</f>
        <v>73.5</v>
      </c>
    </row>
    <row r="2644" spans="2:7">
      <c r="B2644" s="328" t="s">
        <v>271</v>
      </c>
      <c r="C2644" s="328" t="s">
        <v>346</v>
      </c>
      <c r="D2644" s="328" t="str">
        <f>CONCATENATE(Table2[[#This Row],[Measure]],Table2[[#This Row],[Variant]])</f>
        <v>BayRetroHighbay125controls</v>
      </c>
      <c r="E2644" s="163">
        <v>148</v>
      </c>
      <c r="F2644" s="163" t="str">
        <f>CONCATENATE(Table2[[#This Row],[Measure &amp; Variant]],Table2[[#This Row],[Rated Power/Unit]])</f>
        <v>BayRetroHighbay125controls148</v>
      </c>
      <c r="G2644" s="163">
        <f>Table2[[#This Row],[Rated Power/Unit]]*0.5</f>
        <v>74</v>
      </c>
    </row>
    <row r="2645" spans="2:7">
      <c r="B2645" s="328" t="s">
        <v>271</v>
      </c>
      <c r="C2645" s="328" t="s">
        <v>346</v>
      </c>
      <c r="D2645" s="328" t="str">
        <f>CONCATENATE(Table2[[#This Row],[Measure]],Table2[[#This Row],[Variant]])</f>
        <v>BayRetroHighbay125controls</v>
      </c>
      <c r="E2645" s="163">
        <v>149</v>
      </c>
      <c r="F2645" s="163" t="str">
        <f>CONCATENATE(Table2[[#This Row],[Measure &amp; Variant]],Table2[[#This Row],[Rated Power/Unit]])</f>
        <v>BayRetroHighbay125controls149</v>
      </c>
      <c r="G2645" s="163">
        <f>Table2[[#This Row],[Rated Power/Unit]]*0.5</f>
        <v>74.5</v>
      </c>
    </row>
    <row r="2646" spans="2:7">
      <c r="B2646" s="328" t="s">
        <v>271</v>
      </c>
      <c r="C2646" s="328" t="s">
        <v>346</v>
      </c>
      <c r="D2646" s="328" t="str">
        <f>CONCATENATE(Table2[[#This Row],[Measure]],Table2[[#This Row],[Variant]])</f>
        <v>BayRetroHighbay125controls</v>
      </c>
      <c r="E2646" s="163">
        <v>150</v>
      </c>
      <c r="F2646" s="163" t="str">
        <f>CONCATENATE(Table2[[#This Row],[Measure &amp; Variant]],Table2[[#This Row],[Rated Power/Unit]])</f>
        <v>BayRetroHighbay125controls150</v>
      </c>
      <c r="G2646" s="163">
        <f>Table2[[#This Row],[Rated Power/Unit]]*0.5</f>
        <v>75</v>
      </c>
    </row>
    <row r="2647" spans="2:7">
      <c r="B2647" s="328" t="s">
        <v>271</v>
      </c>
      <c r="C2647" s="328" t="s">
        <v>346</v>
      </c>
      <c r="D2647" s="328" t="str">
        <f>CONCATENATE(Table2[[#This Row],[Measure]],Table2[[#This Row],[Variant]])</f>
        <v>BayRetroHighbay125controls</v>
      </c>
      <c r="E2647" s="163">
        <v>151</v>
      </c>
      <c r="F2647" s="163" t="str">
        <f>CONCATENATE(Table2[[#This Row],[Measure &amp; Variant]],Table2[[#This Row],[Rated Power/Unit]])</f>
        <v>BayRetroHighbay125controls151</v>
      </c>
      <c r="G2647" s="163">
        <f>Table2[[#This Row],[Rated Power/Unit]]*0.5</f>
        <v>75.5</v>
      </c>
    </row>
    <row r="2648" spans="2:7">
      <c r="B2648" s="328" t="s">
        <v>271</v>
      </c>
      <c r="C2648" s="328" t="s">
        <v>346</v>
      </c>
      <c r="D2648" s="328" t="str">
        <f>CONCATENATE(Table2[[#This Row],[Measure]],Table2[[#This Row],[Variant]])</f>
        <v>BayRetroHighbay125controls</v>
      </c>
      <c r="E2648" s="163">
        <v>152</v>
      </c>
      <c r="F2648" s="163" t="str">
        <f>CONCATENATE(Table2[[#This Row],[Measure &amp; Variant]],Table2[[#This Row],[Rated Power/Unit]])</f>
        <v>BayRetroHighbay125controls152</v>
      </c>
      <c r="G2648" s="163">
        <f>Table2[[#This Row],[Rated Power/Unit]]*0.5</f>
        <v>76</v>
      </c>
    </row>
    <row r="2649" spans="2:7">
      <c r="B2649" s="328" t="s">
        <v>271</v>
      </c>
      <c r="C2649" s="328" t="s">
        <v>346</v>
      </c>
      <c r="D2649" s="328" t="str">
        <f>CONCATENATE(Table2[[#This Row],[Measure]],Table2[[#This Row],[Variant]])</f>
        <v>BayRetroHighbay125controls</v>
      </c>
      <c r="E2649" s="163">
        <v>153</v>
      </c>
      <c r="F2649" s="163" t="str">
        <f>CONCATENATE(Table2[[#This Row],[Measure &amp; Variant]],Table2[[#This Row],[Rated Power/Unit]])</f>
        <v>BayRetroHighbay125controls153</v>
      </c>
      <c r="G2649" s="163">
        <f>Table2[[#This Row],[Rated Power/Unit]]*0.5</f>
        <v>76.5</v>
      </c>
    </row>
    <row r="2650" spans="2:7">
      <c r="B2650" s="328" t="s">
        <v>271</v>
      </c>
      <c r="C2650" s="328" t="s">
        <v>346</v>
      </c>
      <c r="D2650" s="328" t="str">
        <f>CONCATENATE(Table2[[#This Row],[Measure]],Table2[[#This Row],[Variant]])</f>
        <v>BayRetroHighbay125controls</v>
      </c>
      <c r="E2650" s="163">
        <v>154</v>
      </c>
      <c r="F2650" s="163" t="str">
        <f>CONCATENATE(Table2[[#This Row],[Measure &amp; Variant]],Table2[[#This Row],[Rated Power/Unit]])</f>
        <v>BayRetroHighbay125controls154</v>
      </c>
      <c r="G2650" s="163">
        <f>Table2[[#This Row],[Rated Power/Unit]]*0.5</f>
        <v>77</v>
      </c>
    </row>
    <row r="2651" spans="2:7">
      <c r="B2651" s="328" t="s">
        <v>271</v>
      </c>
      <c r="C2651" s="328" t="s">
        <v>346</v>
      </c>
      <c r="D2651" s="328" t="str">
        <f>CONCATENATE(Table2[[#This Row],[Measure]],Table2[[#This Row],[Variant]])</f>
        <v>BayRetroHighbay125controls</v>
      </c>
      <c r="E2651" s="163">
        <v>155</v>
      </c>
      <c r="F2651" s="163" t="str">
        <f>CONCATENATE(Table2[[#This Row],[Measure &amp; Variant]],Table2[[#This Row],[Rated Power/Unit]])</f>
        <v>BayRetroHighbay125controls155</v>
      </c>
      <c r="G2651" s="163">
        <f>Table2[[#This Row],[Rated Power/Unit]]*0.5</f>
        <v>77.5</v>
      </c>
    </row>
    <row r="2652" spans="2:7">
      <c r="B2652" s="328" t="s">
        <v>271</v>
      </c>
      <c r="C2652" s="328" t="s">
        <v>346</v>
      </c>
      <c r="D2652" s="328" t="str">
        <f>CONCATENATE(Table2[[#This Row],[Measure]],Table2[[#This Row],[Variant]])</f>
        <v>BayRetroHighbay125controls</v>
      </c>
      <c r="E2652" s="163">
        <v>156</v>
      </c>
      <c r="F2652" s="163" t="str">
        <f>CONCATENATE(Table2[[#This Row],[Measure &amp; Variant]],Table2[[#This Row],[Rated Power/Unit]])</f>
        <v>BayRetroHighbay125controls156</v>
      </c>
      <c r="G2652" s="163">
        <f>Table2[[#This Row],[Rated Power/Unit]]*0.5</f>
        <v>78</v>
      </c>
    </row>
    <row r="2653" spans="2:7">
      <c r="B2653" s="328" t="s">
        <v>271</v>
      </c>
      <c r="C2653" s="328" t="s">
        <v>346</v>
      </c>
      <c r="D2653" s="328" t="str">
        <f>CONCATENATE(Table2[[#This Row],[Measure]],Table2[[#This Row],[Variant]])</f>
        <v>BayRetroHighbay125controls</v>
      </c>
      <c r="E2653" s="163">
        <v>157</v>
      </c>
      <c r="F2653" s="163" t="str">
        <f>CONCATENATE(Table2[[#This Row],[Measure &amp; Variant]],Table2[[#This Row],[Rated Power/Unit]])</f>
        <v>BayRetroHighbay125controls157</v>
      </c>
      <c r="G2653" s="163">
        <f>Table2[[#This Row],[Rated Power/Unit]]*0.5</f>
        <v>78.5</v>
      </c>
    </row>
    <row r="2654" spans="2:7">
      <c r="B2654" s="328" t="s">
        <v>271</v>
      </c>
      <c r="C2654" s="328" t="s">
        <v>346</v>
      </c>
      <c r="D2654" s="328" t="str">
        <f>CONCATENATE(Table2[[#This Row],[Measure]],Table2[[#This Row],[Variant]])</f>
        <v>BayRetroHighbay125controls</v>
      </c>
      <c r="E2654" s="163">
        <v>158</v>
      </c>
      <c r="F2654" s="163" t="str">
        <f>CONCATENATE(Table2[[#This Row],[Measure &amp; Variant]],Table2[[#This Row],[Rated Power/Unit]])</f>
        <v>BayRetroHighbay125controls158</v>
      </c>
      <c r="G2654" s="163">
        <f>Table2[[#This Row],[Rated Power/Unit]]*0.5</f>
        <v>79</v>
      </c>
    </row>
    <row r="2655" spans="2:7">
      <c r="B2655" s="328" t="s">
        <v>271</v>
      </c>
      <c r="C2655" s="328" t="s">
        <v>346</v>
      </c>
      <c r="D2655" s="328" t="str">
        <f>CONCATENATE(Table2[[#This Row],[Measure]],Table2[[#This Row],[Variant]])</f>
        <v>BayRetroHighbay125controls</v>
      </c>
      <c r="E2655" s="163">
        <v>159</v>
      </c>
      <c r="F2655" s="163" t="str">
        <f>CONCATENATE(Table2[[#This Row],[Measure &amp; Variant]],Table2[[#This Row],[Rated Power/Unit]])</f>
        <v>BayRetroHighbay125controls159</v>
      </c>
      <c r="G2655" s="163">
        <f>Table2[[#This Row],[Rated Power/Unit]]*0.5</f>
        <v>79.5</v>
      </c>
    </row>
    <row r="2656" spans="2:7">
      <c r="B2656" s="328" t="s">
        <v>271</v>
      </c>
      <c r="C2656" s="328" t="s">
        <v>346</v>
      </c>
      <c r="D2656" s="328" t="str">
        <f>CONCATENATE(Table2[[#This Row],[Measure]],Table2[[#This Row],[Variant]])</f>
        <v>BayRetroHighbay125controls</v>
      </c>
      <c r="E2656" s="163">
        <v>160</v>
      </c>
      <c r="F2656" s="163" t="str">
        <f>CONCATENATE(Table2[[#This Row],[Measure &amp; Variant]],Table2[[#This Row],[Rated Power/Unit]])</f>
        <v>BayRetroHighbay125controls160</v>
      </c>
      <c r="G2656" s="163">
        <f>Table2[[#This Row],[Rated Power/Unit]]*0.5</f>
        <v>80</v>
      </c>
    </row>
    <row r="2657" spans="2:7">
      <c r="B2657" s="328" t="s">
        <v>271</v>
      </c>
      <c r="C2657" s="328" t="s">
        <v>346</v>
      </c>
      <c r="D2657" s="328" t="str">
        <f>CONCATENATE(Table2[[#This Row],[Measure]],Table2[[#This Row],[Variant]])</f>
        <v>BayRetroHighbay125controls</v>
      </c>
      <c r="E2657" s="163">
        <v>161</v>
      </c>
      <c r="F2657" s="163" t="str">
        <f>CONCATENATE(Table2[[#This Row],[Measure &amp; Variant]],Table2[[#This Row],[Rated Power/Unit]])</f>
        <v>BayRetroHighbay125controls161</v>
      </c>
      <c r="G2657" s="163">
        <f>Table2[[#This Row],[Rated Power/Unit]]*0.5</f>
        <v>80.5</v>
      </c>
    </row>
    <row r="2658" spans="2:7">
      <c r="B2658" s="328" t="s">
        <v>271</v>
      </c>
      <c r="C2658" s="328" t="s">
        <v>346</v>
      </c>
      <c r="D2658" s="328" t="str">
        <f>CONCATENATE(Table2[[#This Row],[Measure]],Table2[[#This Row],[Variant]])</f>
        <v>BayRetroHighbay125controls</v>
      </c>
      <c r="E2658" s="163">
        <v>162</v>
      </c>
      <c r="F2658" s="163" t="str">
        <f>CONCATENATE(Table2[[#This Row],[Measure &amp; Variant]],Table2[[#This Row],[Rated Power/Unit]])</f>
        <v>BayRetroHighbay125controls162</v>
      </c>
      <c r="G2658" s="163">
        <f>Table2[[#This Row],[Rated Power/Unit]]*0.5</f>
        <v>81</v>
      </c>
    </row>
    <row r="2659" spans="2:7">
      <c r="B2659" s="328" t="s">
        <v>271</v>
      </c>
      <c r="C2659" s="328" t="s">
        <v>346</v>
      </c>
      <c r="D2659" s="328" t="str">
        <f>CONCATENATE(Table2[[#This Row],[Measure]],Table2[[#This Row],[Variant]])</f>
        <v>BayRetroHighbay125controls</v>
      </c>
      <c r="E2659" s="163">
        <v>163</v>
      </c>
      <c r="F2659" s="163" t="str">
        <f>CONCATENATE(Table2[[#This Row],[Measure &amp; Variant]],Table2[[#This Row],[Rated Power/Unit]])</f>
        <v>BayRetroHighbay125controls163</v>
      </c>
      <c r="G2659" s="163">
        <f>Table2[[#This Row],[Rated Power/Unit]]*0.5</f>
        <v>81.5</v>
      </c>
    </row>
    <row r="2660" spans="2:7">
      <c r="B2660" s="328" t="s">
        <v>271</v>
      </c>
      <c r="C2660" s="328" t="s">
        <v>346</v>
      </c>
      <c r="D2660" s="328" t="str">
        <f>CONCATENATE(Table2[[#This Row],[Measure]],Table2[[#This Row],[Variant]])</f>
        <v>BayRetroHighbay125controls</v>
      </c>
      <c r="E2660" s="163">
        <v>164</v>
      </c>
      <c r="F2660" s="163" t="str">
        <f>CONCATENATE(Table2[[#This Row],[Measure &amp; Variant]],Table2[[#This Row],[Rated Power/Unit]])</f>
        <v>BayRetroHighbay125controls164</v>
      </c>
      <c r="G2660" s="163">
        <f>Table2[[#This Row],[Rated Power/Unit]]*0.5</f>
        <v>82</v>
      </c>
    </row>
    <row r="2661" spans="2:7">
      <c r="B2661" s="328" t="s">
        <v>271</v>
      </c>
      <c r="C2661" s="328" t="s">
        <v>346</v>
      </c>
      <c r="D2661" s="328" t="str">
        <f>CONCATENATE(Table2[[#This Row],[Measure]],Table2[[#This Row],[Variant]])</f>
        <v>BayRetroHighbay125controls</v>
      </c>
      <c r="E2661" s="163">
        <v>165</v>
      </c>
      <c r="F2661" s="163" t="str">
        <f>CONCATENATE(Table2[[#This Row],[Measure &amp; Variant]],Table2[[#This Row],[Rated Power/Unit]])</f>
        <v>BayRetroHighbay125controls165</v>
      </c>
      <c r="G2661" s="163">
        <f>Table2[[#This Row],[Rated Power/Unit]]*0.5</f>
        <v>82.5</v>
      </c>
    </row>
    <row r="2662" spans="2:7">
      <c r="B2662" s="328" t="s">
        <v>271</v>
      </c>
      <c r="C2662" s="328" t="s">
        <v>346</v>
      </c>
      <c r="D2662" s="328" t="str">
        <f>CONCATENATE(Table2[[#This Row],[Measure]],Table2[[#This Row],[Variant]])</f>
        <v>BayRetroHighbay125controls</v>
      </c>
      <c r="E2662" s="163">
        <v>166</v>
      </c>
      <c r="F2662" s="163" t="str">
        <f>CONCATENATE(Table2[[#This Row],[Measure &amp; Variant]],Table2[[#This Row],[Rated Power/Unit]])</f>
        <v>BayRetroHighbay125controls166</v>
      </c>
      <c r="G2662" s="163">
        <f>Table2[[#This Row],[Rated Power/Unit]]*0.5</f>
        <v>83</v>
      </c>
    </row>
    <row r="2663" spans="2:7">
      <c r="B2663" s="328" t="s">
        <v>271</v>
      </c>
      <c r="C2663" s="328" t="s">
        <v>346</v>
      </c>
      <c r="D2663" s="328" t="str">
        <f>CONCATENATE(Table2[[#This Row],[Measure]],Table2[[#This Row],[Variant]])</f>
        <v>BayRetroHighbay125controls</v>
      </c>
      <c r="E2663" s="163">
        <v>167</v>
      </c>
      <c r="F2663" s="163" t="str">
        <f>CONCATENATE(Table2[[#This Row],[Measure &amp; Variant]],Table2[[#This Row],[Rated Power/Unit]])</f>
        <v>BayRetroHighbay125controls167</v>
      </c>
      <c r="G2663" s="163">
        <f>Table2[[#This Row],[Rated Power/Unit]]*0.5</f>
        <v>83.5</v>
      </c>
    </row>
    <row r="2664" spans="2:7">
      <c r="B2664" s="328" t="s">
        <v>271</v>
      </c>
      <c r="C2664" s="328" t="s">
        <v>346</v>
      </c>
      <c r="D2664" s="328" t="str">
        <f>CONCATENATE(Table2[[#This Row],[Measure]],Table2[[#This Row],[Variant]])</f>
        <v>BayRetroHighbay125controls</v>
      </c>
      <c r="E2664" s="163">
        <v>168</v>
      </c>
      <c r="F2664" s="163" t="str">
        <f>CONCATENATE(Table2[[#This Row],[Measure &amp; Variant]],Table2[[#This Row],[Rated Power/Unit]])</f>
        <v>BayRetroHighbay125controls168</v>
      </c>
      <c r="G2664" s="163">
        <f>Table2[[#This Row],[Rated Power/Unit]]*0.5</f>
        <v>84</v>
      </c>
    </row>
    <row r="2665" spans="2:7">
      <c r="B2665" s="328" t="s">
        <v>271</v>
      </c>
      <c r="C2665" s="328" t="s">
        <v>346</v>
      </c>
      <c r="D2665" s="328" t="str">
        <f>CONCATENATE(Table2[[#This Row],[Measure]],Table2[[#This Row],[Variant]])</f>
        <v>BayRetroHighbay125controls</v>
      </c>
      <c r="E2665" s="163">
        <v>169</v>
      </c>
      <c r="F2665" s="163" t="str">
        <f>CONCATENATE(Table2[[#This Row],[Measure &amp; Variant]],Table2[[#This Row],[Rated Power/Unit]])</f>
        <v>BayRetroHighbay125controls169</v>
      </c>
      <c r="G2665" s="163">
        <f>Table2[[#This Row],[Rated Power/Unit]]*0.5</f>
        <v>84.5</v>
      </c>
    </row>
    <row r="2666" spans="2:7">
      <c r="B2666" s="328" t="s">
        <v>271</v>
      </c>
      <c r="C2666" s="328" t="s">
        <v>346</v>
      </c>
      <c r="D2666" s="328" t="str">
        <f>CONCATENATE(Table2[[#This Row],[Measure]],Table2[[#This Row],[Variant]])</f>
        <v>BayRetroHighbay125controls</v>
      </c>
      <c r="E2666" s="163">
        <v>170</v>
      </c>
      <c r="F2666" s="163" t="str">
        <f>CONCATENATE(Table2[[#This Row],[Measure &amp; Variant]],Table2[[#This Row],[Rated Power/Unit]])</f>
        <v>BayRetroHighbay125controls170</v>
      </c>
      <c r="G2666" s="163">
        <f>Table2[[#This Row],[Rated Power/Unit]]*0.5</f>
        <v>85</v>
      </c>
    </row>
    <row r="2667" spans="2:7">
      <c r="B2667" s="328" t="s">
        <v>271</v>
      </c>
      <c r="C2667" s="328" t="s">
        <v>346</v>
      </c>
      <c r="D2667" s="328" t="str">
        <f>CONCATENATE(Table2[[#This Row],[Measure]],Table2[[#This Row],[Variant]])</f>
        <v>BayRetroHighbay125controls</v>
      </c>
      <c r="E2667" s="163">
        <v>171</v>
      </c>
      <c r="F2667" s="163" t="str">
        <f>CONCATENATE(Table2[[#This Row],[Measure &amp; Variant]],Table2[[#This Row],[Rated Power/Unit]])</f>
        <v>BayRetroHighbay125controls171</v>
      </c>
      <c r="G2667" s="163">
        <f>Table2[[#This Row],[Rated Power/Unit]]*0.5</f>
        <v>85.5</v>
      </c>
    </row>
    <row r="2668" spans="2:7">
      <c r="B2668" s="328" t="s">
        <v>271</v>
      </c>
      <c r="C2668" s="328" t="s">
        <v>346</v>
      </c>
      <c r="D2668" s="328" t="str">
        <f>CONCATENATE(Table2[[#This Row],[Measure]],Table2[[#This Row],[Variant]])</f>
        <v>BayRetroHighbay125controls</v>
      </c>
      <c r="E2668" s="163">
        <v>172</v>
      </c>
      <c r="F2668" s="163" t="str">
        <f>CONCATENATE(Table2[[#This Row],[Measure &amp; Variant]],Table2[[#This Row],[Rated Power/Unit]])</f>
        <v>BayRetroHighbay125controls172</v>
      </c>
      <c r="G2668" s="163">
        <f>Table2[[#This Row],[Rated Power/Unit]]*0.5</f>
        <v>86</v>
      </c>
    </row>
    <row r="2669" spans="2:7">
      <c r="B2669" s="328" t="s">
        <v>271</v>
      </c>
      <c r="C2669" s="328" t="s">
        <v>346</v>
      </c>
      <c r="D2669" s="328" t="str">
        <f>CONCATENATE(Table2[[#This Row],[Measure]],Table2[[#This Row],[Variant]])</f>
        <v>BayRetroHighbay125controls</v>
      </c>
      <c r="E2669" s="163">
        <v>173</v>
      </c>
      <c r="F2669" s="163" t="str">
        <f>CONCATENATE(Table2[[#This Row],[Measure &amp; Variant]],Table2[[#This Row],[Rated Power/Unit]])</f>
        <v>BayRetroHighbay125controls173</v>
      </c>
      <c r="G2669" s="163">
        <f>Table2[[#This Row],[Rated Power/Unit]]*0.5</f>
        <v>86.5</v>
      </c>
    </row>
    <row r="2670" spans="2:7">
      <c r="B2670" s="328" t="s">
        <v>271</v>
      </c>
      <c r="C2670" s="328" t="s">
        <v>346</v>
      </c>
      <c r="D2670" s="328" t="str">
        <f>CONCATENATE(Table2[[#This Row],[Measure]],Table2[[#This Row],[Variant]])</f>
        <v>BayRetroHighbay125controls</v>
      </c>
      <c r="E2670" s="163">
        <v>174</v>
      </c>
      <c r="F2670" s="163" t="str">
        <f>CONCATENATE(Table2[[#This Row],[Measure &amp; Variant]],Table2[[#This Row],[Rated Power/Unit]])</f>
        <v>BayRetroHighbay125controls174</v>
      </c>
      <c r="G2670" s="163">
        <f>Table2[[#This Row],[Rated Power/Unit]]*0.5</f>
        <v>87</v>
      </c>
    </row>
    <row r="2671" spans="2:7">
      <c r="B2671" s="328" t="s">
        <v>271</v>
      </c>
      <c r="C2671" s="328" t="s">
        <v>346</v>
      </c>
      <c r="D2671" s="328" t="str">
        <f>CONCATENATE(Table2[[#This Row],[Measure]],Table2[[#This Row],[Variant]])</f>
        <v>BayRetroHighbay125controls</v>
      </c>
      <c r="E2671" s="163">
        <v>175</v>
      </c>
      <c r="F2671" s="163" t="str">
        <f>CONCATENATE(Table2[[#This Row],[Measure &amp; Variant]],Table2[[#This Row],[Rated Power/Unit]])</f>
        <v>BayRetroHighbay125controls175</v>
      </c>
      <c r="G2671" s="163">
        <f>Table2[[#This Row],[Rated Power/Unit]]*0.5</f>
        <v>87.5</v>
      </c>
    </row>
    <row r="2672" spans="2:7">
      <c r="B2672" s="328" t="s">
        <v>271</v>
      </c>
      <c r="C2672" s="328" t="s">
        <v>346</v>
      </c>
      <c r="D2672" s="328" t="str">
        <f>CONCATENATE(Table2[[#This Row],[Measure]],Table2[[#This Row],[Variant]])</f>
        <v>BayRetroHighbay125controls</v>
      </c>
      <c r="E2672" s="163">
        <v>176</v>
      </c>
      <c r="F2672" s="163" t="str">
        <f>CONCATENATE(Table2[[#This Row],[Measure &amp; Variant]],Table2[[#This Row],[Rated Power/Unit]])</f>
        <v>BayRetroHighbay125controls176</v>
      </c>
      <c r="G2672" s="163">
        <f>Table2[[#This Row],[Rated Power/Unit]]*0.5</f>
        <v>88</v>
      </c>
    </row>
    <row r="2673" spans="2:7">
      <c r="B2673" s="328" t="s">
        <v>271</v>
      </c>
      <c r="C2673" s="328" t="s">
        <v>346</v>
      </c>
      <c r="D2673" s="328" t="str">
        <f>CONCATENATE(Table2[[#This Row],[Measure]],Table2[[#This Row],[Variant]])</f>
        <v>BayRetroHighbay125controls</v>
      </c>
      <c r="E2673" s="163">
        <v>177</v>
      </c>
      <c r="F2673" s="163" t="str">
        <f>CONCATENATE(Table2[[#This Row],[Measure &amp; Variant]],Table2[[#This Row],[Rated Power/Unit]])</f>
        <v>BayRetroHighbay125controls177</v>
      </c>
      <c r="G2673" s="163">
        <f>Table2[[#This Row],[Rated Power/Unit]]*0.5</f>
        <v>88.5</v>
      </c>
    </row>
    <row r="2674" spans="2:7">
      <c r="B2674" s="328" t="s">
        <v>271</v>
      </c>
      <c r="C2674" s="328" t="s">
        <v>346</v>
      </c>
      <c r="D2674" s="328" t="str">
        <f>CONCATENATE(Table2[[#This Row],[Measure]],Table2[[#This Row],[Variant]])</f>
        <v>BayRetroHighbay125controls</v>
      </c>
      <c r="E2674" s="163">
        <v>178</v>
      </c>
      <c r="F2674" s="163" t="str">
        <f>CONCATENATE(Table2[[#This Row],[Measure &amp; Variant]],Table2[[#This Row],[Rated Power/Unit]])</f>
        <v>BayRetroHighbay125controls178</v>
      </c>
      <c r="G2674" s="163">
        <f>Table2[[#This Row],[Rated Power/Unit]]*0.5</f>
        <v>89</v>
      </c>
    </row>
    <row r="2675" spans="2:7">
      <c r="B2675" s="328" t="s">
        <v>271</v>
      </c>
      <c r="C2675" s="328" t="s">
        <v>346</v>
      </c>
      <c r="D2675" s="328" t="str">
        <f>CONCATENATE(Table2[[#This Row],[Measure]],Table2[[#This Row],[Variant]])</f>
        <v>BayRetroHighbay125controls</v>
      </c>
      <c r="E2675" s="163">
        <v>179</v>
      </c>
      <c r="F2675" s="163" t="str">
        <f>CONCATENATE(Table2[[#This Row],[Measure &amp; Variant]],Table2[[#This Row],[Rated Power/Unit]])</f>
        <v>BayRetroHighbay125controls179</v>
      </c>
      <c r="G2675" s="163">
        <f>Table2[[#This Row],[Rated Power/Unit]]*0.5</f>
        <v>89.5</v>
      </c>
    </row>
    <row r="2676" spans="2:7">
      <c r="B2676" s="328" t="s">
        <v>271</v>
      </c>
      <c r="C2676" s="328" t="s">
        <v>346</v>
      </c>
      <c r="D2676" s="328" t="str">
        <f>CONCATENATE(Table2[[#This Row],[Measure]],Table2[[#This Row],[Variant]])</f>
        <v>BayRetroHighbay125controls</v>
      </c>
      <c r="E2676" s="163">
        <v>180</v>
      </c>
      <c r="F2676" s="163" t="str">
        <f>CONCATENATE(Table2[[#This Row],[Measure &amp; Variant]],Table2[[#This Row],[Rated Power/Unit]])</f>
        <v>BayRetroHighbay125controls180</v>
      </c>
      <c r="G2676" s="163">
        <f>Table2[[#This Row],[Rated Power/Unit]]*0.5</f>
        <v>90</v>
      </c>
    </row>
    <row r="2677" spans="2:7">
      <c r="B2677" s="328" t="s">
        <v>271</v>
      </c>
      <c r="C2677" s="328" t="s">
        <v>346</v>
      </c>
      <c r="D2677" s="328" t="str">
        <f>CONCATENATE(Table2[[#This Row],[Measure]],Table2[[#This Row],[Variant]])</f>
        <v>BayRetroHighbay125controls</v>
      </c>
      <c r="E2677" s="163">
        <v>181</v>
      </c>
      <c r="F2677" s="163" t="str">
        <f>CONCATENATE(Table2[[#This Row],[Measure &amp; Variant]],Table2[[#This Row],[Rated Power/Unit]])</f>
        <v>BayRetroHighbay125controls181</v>
      </c>
      <c r="G2677" s="163">
        <f>Table2[[#This Row],[Rated Power/Unit]]*0.5</f>
        <v>90.5</v>
      </c>
    </row>
    <row r="2678" spans="2:7">
      <c r="B2678" s="328" t="s">
        <v>271</v>
      </c>
      <c r="C2678" s="328" t="s">
        <v>346</v>
      </c>
      <c r="D2678" s="328" t="str">
        <f>CONCATENATE(Table2[[#This Row],[Measure]],Table2[[#This Row],[Variant]])</f>
        <v>BayRetroHighbay125controls</v>
      </c>
      <c r="E2678" s="163">
        <v>182</v>
      </c>
      <c r="F2678" s="163" t="str">
        <f>CONCATENATE(Table2[[#This Row],[Measure &amp; Variant]],Table2[[#This Row],[Rated Power/Unit]])</f>
        <v>BayRetroHighbay125controls182</v>
      </c>
      <c r="G2678" s="163">
        <f>Table2[[#This Row],[Rated Power/Unit]]*0.5</f>
        <v>91</v>
      </c>
    </row>
    <row r="2679" spans="2:7">
      <c r="B2679" s="328" t="s">
        <v>271</v>
      </c>
      <c r="C2679" s="328" t="s">
        <v>346</v>
      </c>
      <c r="D2679" s="328" t="str">
        <f>CONCATENATE(Table2[[#This Row],[Measure]],Table2[[#This Row],[Variant]])</f>
        <v>BayRetroHighbay125controls</v>
      </c>
      <c r="E2679" s="163">
        <v>183</v>
      </c>
      <c r="F2679" s="163" t="str">
        <f>CONCATENATE(Table2[[#This Row],[Measure &amp; Variant]],Table2[[#This Row],[Rated Power/Unit]])</f>
        <v>BayRetroHighbay125controls183</v>
      </c>
      <c r="G2679" s="163">
        <f>Table2[[#This Row],[Rated Power/Unit]]*0.5</f>
        <v>91.5</v>
      </c>
    </row>
    <row r="2680" spans="2:7">
      <c r="B2680" s="328" t="s">
        <v>271</v>
      </c>
      <c r="C2680" s="328" t="s">
        <v>346</v>
      </c>
      <c r="D2680" s="328" t="str">
        <f>CONCATENATE(Table2[[#This Row],[Measure]],Table2[[#This Row],[Variant]])</f>
        <v>BayRetroHighbay125controls</v>
      </c>
      <c r="E2680" s="163">
        <v>184</v>
      </c>
      <c r="F2680" s="163" t="str">
        <f>CONCATENATE(Table2[[#This Row],[Measure &amp; Variant]],Table2[[#This Row],[Rated Power/Unit]])</f>
        <v>BayRetroHighbay125controls184</v>
      </c>
      <c r="G2680" s="163">
        <f>Table2[[#This Row],[Rated Power/Unit]]*0.5</f>
        <v>92</v>
      </c>
    </row>
    <row r="2681" spans="2:7">
      <c r="B2681" s="328" t="s">
        <v>271</v>
      </c>
      <c r="C2681" s="328" t="s">
        <v>346</v>
      </c>
      <c r="D2681" s="328" t="str">
        <f>CONCATENATE(Table2[[#This Row],[Measure]],Table2[[#This Row],[Variant]])</f>
        <v>BayRetroHighbay125controls</v>
      </c>
      <c r="E2681" s="163">
        <v>185</v>
      </c>
      <c r="F2681" s="163" t="str">
        <f>CONCATENATE(Table2[[#This Row],[Measure &amp; Variant]],Table2[[#This Row],[Rated Power/Unit]])</f>
        <v>BayRetroHighbay125controls185</v>
      </c>
      <c r="G2681" s="163">
        <f>Table2[[#This Row],[Rated Power/Unit]]*0.5</f>
        <v>92.5</v>
      </c>
    </row>
    <row r="2682" spans="2:7">
      <c r="B2682" s="328" t="s">
        <v>271</v>
      </c>
      <c r="C2682" s="328" t="s">
        <v>346</v>
      </c>
      <c r="D2682" s="328" t="str">
        <f>CONCATENATE(Table2[[#This Row],[Measure]],Table2[[#This Row],[Variant]])</f>
        <v>BayRetroHighbay125controls</v>
      </c>
      <c r="E2682" s="163">
        <v>186</v>
      </c>
      <c r="F2682" s="163" t="str">
        <f>CONCATENATE(Table2[[#This Row],[Measure &amp; Variant]],Table2[[#This Row],[Rated Power/Unit]])</f>
        <v>BayRetroHighbay125controls186</v>
      </c>
      <c r="G2682" s="163">
        <f>Table2[[#This Row],[Rated Power/Unit]]*0.5</f>
        <v>93</v>
      </c>
    </row>
    <row r="2683" spans="2:7">
      <c r="B2683" s="328" t="s">
        <v>271</v>
      </c>
      <c r="C2683" s="328" t="s">
        <v>346</v>
      </c>
      <c r="D2683" s="328" t="str">
        <f>CONCATENATE(Table2[[#This Row],[Measure]],Table2[[#This Row],[Variant]])</f>
        <v>BayRetroHighbay125controls</v>
      </c>
      <c r="E2683" s="163">
        <v>187</v>
      </c>
      <c r="F2683" s="163" t="str">
        <f>CONCATENATE(Table2[[#This Row],[Measure &amp; Variant]],Table2[[#This Row],[Rated Power/Unit]])</f>
        <v>BayRetroHighbay125controls187</v>
      </c>
      <c r="G2683" s="163">
        <f>Table2[[#This Row],[Rated Power/Unit]]*0.5</f>
        <v>93.5</v>
      </c>
    </row>
    <row r="2684" spans="2:7">
      <c r="B2684" s="328" t="s">
        <v>271</v>
      </c>
      <c r="C2684" s="328" t="s">
        <v>346</v>
      </c>
      <c r="D2684" s="328" t="str">
        <f>CONCATENATE(Table2[[#This Row],[Measure]],Table2[[#This Row],[Variant]])</f>
        <v>BayRetroHighbay125controls</v>
      </c>
      <c r="E2684" s="163">
        <v>188</v>
      </c>
      <c r="F2684" s="163" t="str">
        <f>CONCATENATE(Table2[[#This Row],[Measure &amp; Variant]],Table2[[#This Row],[Rated Power/Unit]])</f>
        <v>BayRetroHighbay125controls188</v>
      </c>
      <c r="G2684" s="163">
        <f>Table2[[#This Row],[Rated Power/Unit]]*0.5</f>
        <v>94</v>
      </c>
    </row>
    <row r="2685" spans="2:7">
      <c r="B2685" s="328" t="s">
        <v>271</v>
      </c>
      <c r="C2685" s="328" t="s">
        <v>346</v>
      </c>
      <c r="D2685" s="328" t="str">
        <f>CONCATENATE(Table2[[#This Row],[Measure]],Table2[[#This Row],[Variant]])</f>
        <v>BayRetroHighbay125controls</v>
      </c>
      <c r="E2685" s="163">
        <v>189</v>
      </c>
      <c r="F2685" s="163" t="str">
        <f>CONCATENATE(Table2[[#This Row],[Measure &amp; Variant]],Table2[[#This Row],[Rated Power/Unit]])</f>
        <v>BayRetroHighbay125controls189</v>
      </c>
      <c r="G2685" s="163">
        <f>Table2[[#This Row],[Rated Power/Unit]]*0.5</f>
        <v>94.5</v>
      </c>
    </row>
    <row r="2686" spans="2:7">
      <c r="B2686" s="328" t="s">
        <v>271</v>
      </c>
      <c r="C2686" s="328" t="s">
        <v>346</v>
      </c>
      <c r="D2686" s="328" t="str">
        <f>CONCATENATE(Table2[[#This Row],[Measure]],Table2[[#This Row],[Variant]])</f>
        <v>BayRetroHighbay125controls</v>
      </c>
      <c r="E2686" s="163">
        <v>190</v>
      </c>
      <c r="F2686" s="163" t="str">
        <f>CONCATENATE(Table2[[#This Row],[Measure &amp; Variant]],Table2[[#This Row],[Rated Power/Unit]])</f>
        <v>BayRetroHighbay125controls190</v>
      </c>
      <c r="G2686" s="163">
        <f>Table2[[#This Row],[Rated Power/Unit]]*0.5</f>
        <v>95</v>
      </c>
    </row>
    <row r="2687" spans="2:7">
      <c r="B2687" s="328" t="s">
        <v>271</v>
      </c>
      <c r="C2687" s="328" t="s">
        <v>346</v>
      </c>
      <c r="D2687" s="328" t="str">
        <f>CONCATENATE(Table2[[#This Row],[Measure]],Table2[[#This Row],[Variant]])</f>
        <v>BayRetroHighbay125controls</v>
      </c>
      <c r="E2687" s="163">
        <v>191</v>
      </c>
      <c r="F2687" s="163" t="str">
        <f>CONCATENATE(Table2[[#This Row],[Measure &amp; Variant]],Table2[[#This Row],[Rated Power/Unit]])</f>
        <v>BayRetroHighbay125controls191</v>
      </c>
      <c r="G2687" s="163">
        <f>Table2[[#This Row],[Rated Power/Unit]]*0.5</f>
        <v>95.5</v>
      </c>
    </row>
    <row r="2688" spans="2:7">
      <c r="B2688" s="328" t="s">
        <v>271</v>
      </c>
      <c r="C2688" s="328" t="s">
        <v>346</v>
      </c>
      <c r="D2688" s="328" t="str">
        <f>CONCATENATE(Table2[[#This Row],[Measure]],Table2[[#This Row],[Variant]])</f>
        <v>BayRetroHighbay125controls</v>
      </c>
      <c r="E2688" s="163">
        <v>192</v>
      </c>
      <c r="F2688" s="163" t="str">
        <f>CONCATENATE(Table2[[#This Row],[Measure &amp; Variant]],Table2[[#This Row],[Rated Power/Unit]])</f>
        <v>BayRetroHighbay125controls192</v>
      </c>
      <c r="G2688" s="163">
        <f>Table2[[#This Row],[Rated Power/Unit]]*0.5</f>
        <v>96</v>
      </c>
    </row>
    <row r="2689" spans="2:7">
      <c r="B2689" s="328" t="s">
        <v>271</v>
      </c>
      <c r="C2689" s="328" t="s">
        <v>346</v>
      </c>
      <c r="D2689" s="328" t="str">
        <f>CONCATENATE(Table2[[#This Row],[Measure]],Table2[[#This Row],[Variant]])</f>
        <v>BayRetroHighbay125controls</v>
      </c>
      <c r="E2689" s="163">
        <v>193</v>
      </c>
      <c r="F2689" s="163" t="str">
        <f>CONCATENATE(Table2[[#This Row],[Measure &amp; Variant]],Table2[[#This Row],[Rated Power/Unit]])</f>
        <v>BayRetroHighbay125controls193</v>
      </c>
      <c r="G2689" s="163">
        <f>Table2[[#This Row],[Rated Power/Unit]]*0.5</f>
        <v>96.5</v>
      </c>
    </row>
    <row r="2690" spans="2:7">
      <c r="B2690" s="328" t="s">
        <v>271</v>
      </c>
      <c r="C2690" s="328" t="s">
        <v>346</v>
      </c>
      <c r="D2690" s="328" t="str">
        <f>CONCATENATE(Table2[[#This Row],[Measure]],Table2[[#This Row],[Variant]])</f>
        <v>BayRetroHighbay125controls</v>
      </c>
      <c r="E2690" s="163">
        <v>194</v>
      </c>
      <c r="F2690" s="163" t="str">
        <f>CONCATENATE(Table2[[#This Row],[Measure &amp; Variant]],Table2[[#This Row],[Rated Power/Unit]])</f>
        <v>BayRetroHighbay125controls194</v>
      </c>
      <c r="G2690" s="163">
        <f>Table2[[#This Row],[Rated Power/Unit]]*0.5</f>
        <v>97</v>
      </c>
    </row>
    <row r="2691" spans="2:7">
      <c r="B2691" s="328" t="s">
        <v>271</v>
      </c>
      <c r="C2691" s="328" t="s">
        <v>346</v>
      </c>
      <c r="D2691" s="328" t="str">
        <f>CONCATENATE(Table2[[#This Row],[Measure]],Table2[[#This Row],[Variant]])</f>
        <v>BayRetroHighbay125controls</v>
      </c>
      <c r="E2691" s="163">
        <v>195</v>
      </c>
      <c r="F2691" s="163" t="str">
        <f>CONCATENATE(Table2[[#This Row],[Measure &amp; Variant]],Table2[[#This Row],[Rated Power/Unit]])</f>
        <v>BayRetroHighbay125controls195</v>
      </c>
      <c r="G2691" s="163">
        <f>Table2[[#This Row],[Rated Power/Unit]]*0.5</f>
        <v>97.5</v>
      </c>
    </row>
    <row r="2692" spans="2:7">
      <c r="B2692" s="328" t="s">
        <v>271</v>
      </c>
      <c r="C2692" s="328" t="s">
        <v>346</v>
      </c>
      <c r="D2692" s="328" t="str">
        <f>CONCATENATE(Table2[[#This Row],[Measure]],Table2[[#This Row],[Variant]])</f>
        <v>BayRetroHighbay125controls</v>
      </c>
      <c r="E2692" s="163">
        <v>196</v>
      </c>
      <c r="F2692" s="163" t="str">
        <f>CONCATENATE(Table2[[#This Row],[Measure &amp; Variant]],Table2[[#This Row],[Rated Power/Unit]])</f>
        <v>BayRetroHighbay125controls196</v>
      </c>
      <c r="G2692" s="163">
        <f>Table2[[#This Row],[Rated Power/Unit]]*0.5</f>
        <v>98</v>
      </c>
    </row>
    <row r="2693" spans="2:7">
      <c r="B2693" s="328" t="s">
        <v>271</v>
      </c>
      <c r="C2693" s="328" t="s">
        <v>346</v>
      </c>
      <c r="D2693" s="328" t="str">
        <f>CONCATENATE(Table2[[#This Row],[Measure]],Table2[[#This Row],[Variant]])</f>
        <v>BayRetroHighbay125controls</v>
      </c>
      <c r="E2693" s="163">
        <v>197</v>
      </c>
      <c r="F2693" s="163" t="str">
        <f>CONCATENATE(Table2[[#This Row],[Measure &amp; Variant]],Table2[[#This Row],[Rated Power/Unit]])</f>
        <v>BayRetroHighbay125controls197</v>
      </c>
      <c r="G2693" s="163">
        <f>Table2[[#This Row],[Rated Power/Unit]]*0.5</f>
        <v>98.5</v>
      </c>
    </row>
    <row r="2694" spans="2:7">
      <c r="B2694" s="328" t="s">
        <v>271</v>
      </c>
      <c r="C2694" s="328" t="s">
        <v>346</v>
      </c>
      <c r="D2694" s="328" t="str">
        <f>CONCATENATE(Table2[[#This Row],[Measure]],Table2[[#This Row],[Variant]])</f>
        <v>BayRetroHighbay125controls</v>
      </c>
      <c r="E2694" s="163">
        <v>198</v>
      </c>
      <c r="F2694" s="163" t="str">
        <f>CONCATENATE(Table2[[#This Row],[Measure &amp; Variant]],Table2[[#This Row],[Rated Power/Unit]])</f>
        <v>BayRetroHighbay125controls198</v>
      </c>
      <c r="G2694" s="163">
        <f>Table2[[#This Row],[Rated Power/Unit]]*0.5</f>
        <v>99</v>
      </c>
    </row>
    <row r="2695" spans="2:7">
      <c r="B2695" s="328" t="s">
        <v>271</v>
      </c>
      <c r="C2695" s="328" t="s">
        <v>346</v>
      </c>
      <c r="D2695" s="328" t="str">
        <f>CONCATENATE(Table2[[#This Row],[Measure]],Table2[[#This Row],[Variant]])</f>
        <v>BayRetroHighbay125controls</v>
      </c>
      <c r="E2695" s="163">
        <v>199</v>
      </c>
      <c r="F2695" s="163" t="str">
        <f>CONCATENATE(Table2[[#This Row],[Measure &amp; Variant]],Table2[[#This Row],[Rated Power/Unit]])</f>
        <v>BayRetroHighbay125controls199</v>
      </c>
      <c r="G2695" s="163">
        <f>Table2[[#This Row],[Rated Power/Unit]]*0.5</f>
        <v>99.5</v>
      </c>
    </row>
    <row r="2696" spans="2:7">
      <c r="B2696" s="328" t="s">
        <v>271</v>
      </c>
      <c r="C2696" s="328" t="s">
        <v>346</v>
      </c>
      <c r="D2696" s="328" t="str">
        <f>CONCATENATE(Table2[[#This Row],[Measure]],Table2[[#This Row],[Variant]])</f>
        <v>BayRetroHighbay125controls</v>
      </c>
      <c r="E2696" s="163">
        <v>200</v>
      </c>
      <c r="F2696" s="163" t="str">
        <f>CONCATENATE(Table2[[#This Row],[Measure &amp; Variant]],Table2[[#This Row],[Rated Power/Unit]])</f>
        <v>BayRetroHighbay125controls200</v>
      </c>
      <c r="G2696" s="163">
        <f>Table2[[#This Row],[Rated Power/Unit]]*0.5</f>
        <v>100</v>
      </c>
    </row>
    <row r="2697" spans="2:7">
      <c r="B2697" s="328" t="s">
        <v>271</v>
      </c>
      <c r="C2697" s="328" t="s">
        <v>346</v>
      </c>
      <c r="D2697" s="328" t="str">
        <f>CONCATENATE(Table2[[#This Row],[Measure]],Table2[[#This Row],[Variant]])</f>
        <v>BayRetroHighbay125controls</v>
      </c>
      <c r="E2697" s="163">
        <v>201</v>
      </c>
      <c r="F2697" s="163" t="str">
        <f>CONCATENATE(Table2[[#This Row],[Measure &amp; Variant]],Table2[[#This Row],[Rated Power/Unit]])</f>
        <v>BayRetroHighbay125controls201</v>
      </c>
      <c r="G2697" s="163">
        <f>Table2[[#This Row],[Rated Power/Unit]]*0.5</f>
        <v>100.5</v>
      </c>
    </row>
    <row r="2698" spans="2:7">
      <c r="B2698" s="328" t="s">
        <v>271</v>
      </c>
      <c r="C2698" s="328" t="s">
        <v>346</v>
      </c>
      <c r="D2698" s="328" t="str">
        <f>CONCATENATE(Table2[[#This Row],[Measure]],Table2[[#This Row],[Variant]])</f>
        <v>BayRetroHighbay125controls</v>
      </c>
      <c r="E2698" s="163">
        <v>202</v>
      </c>
      <c r="F2698" s="163" t="str">
        <f>CONCATENATE(Table2[[#This Row],[Measure &amp; Variant]],Table2[[#This Row],[Rated Power/Unit]])</f>
        <v>BayRetroHighbay125controls202</v>
      </c>
      <c r="G2698" s="163">
        <f>Table2[[#This Row],[Rated Power/Unit]]*0.5</f>
        <v>101</v>
      </c>
    </row>
    <row r="2699" spans="2:7">
      <c r="B2699" s="328" t="s">
        <v>271</v>
      </c>
      <c r="C2699" s="328" t="s">
        <v>346</v>
      </c>
      <c r="D2699" s="328" t="str">
        <f>CONCATENATE(Table2[[#This Row],[Measure]],Table2[[#This Row],[Variant]])</f>
        <v>BayRetroHighbay125controls</v>
      </c>
      <c r="E2699" s="163">
        <v>203</v>
      </c>
      <c r="F2699" s="163" t="str">
        <f>CONCATENATE(Table2[[#This Row],[Measure &amp; Variant]],Table2[[#This Row],[Rated Power/Unit]])</f>
        <v>BayRetroHighbay125controls203</v>
      </c>
      <c r="G2699" s="163">
        <f>Table2[[#This Row],[Rated Power/Unit]]*0.5</f>
        <v>101.5</v>
      </c>
    </row>
    <row r="2700" spans="2:7">
      <c r="B2700" s="328" t="s">
        <v>271</v>
      </c>
      <c r="C2700" s="328" t="s">
        <v>346</v>
      </c>
      <c r="D2700" s="328" t="str">
        <f>CONCATENATE(Table2[[#This Row],[Measure]],Table2[[#This Row],[Variant]])</f>
        <v>BayRetroHighbay125controls</v>
      </c>
      <c r="E2700" s="163">
        <v>204</v>
      </c>
      <c r="F2700" s="163" t="str">
        <f>CONCATENATE(Table2[[#This Row],[Measure &amp; Variant]],Table2[[#This Row],[Rated Power/Unit]])</f>
        <v>BayRetroHighbay125controls204</v>
      </c>
      <c r="G2700" s="163">
        <f>Table2[[#This Row],[Rated Power/Unit]]*0.5</f>
        <v>102</v>
      </c>
    </row>
    <row r="2701" spans="2:7">
      <c r="B2701" s="328" t="s">
        <v>271</v>
      </c>
      <c r="C2701" s="328" t="s">
        <v>346</v>
      </c>
      <c r="D2701" s="328" t="str">
        <f>CONCATENATE(Table2[[#This Row],[Measure]],Table2[[#This Row],[Variant]])</f>
        <v>BayRetroHighbay125controls</v>
      </c>
      <c r="E2701" s="163">
        <v>205</v>
      </c>
      <c r="F2701" s="163" t="str">
        <f>CONCATENATE(Table2[[#This Row],[Measure &amp; Variant]],Table2[[#This Row],[Rated Power/Unit]])</f>
        <v>BayRetroHighbay125controls205</v>
      </c>
      <c r="G2701" s="163">
        <f>Table2[[#This Row],[Rated Power/Unit]]*0.5</f>
        <v>102.5</v>
      </c>
    </row>
    <row r="2702" spans="2:7">
      <c r="B2702" s="328" t="s">
        <v>271</v>
      </c>
      <c r="C2702" s="328" t="s">
        <v>346</v>
      </c>
      <c r="D2702" s="328" t="str">
        <f>CONCATENATE(Table2[[#This Row],[Measure]],Table2[[#This Row],[Variant]])</f>
        <v>BayRetroHighbay125controls</v>
      </c>
      <c r="E2702" s="163">
        <v>206</v>
      </c>
      <c r="F2702" s="163" t="str">
        <f>CONCATENATE(Table2[[#This Row],[Measure &amp; Variant]],Table2[[#This Row],[Rated Power/Unit]])</f>
        <v>BayRetroHighbay125controls206</v>
      </c>
      <c r="G2702" s="163">
        <f>Table2[[#This Row],[Rated Power/Unit]]*0.5</f>
        <v>103</v>
      </c>
    </row>
    <row r="2703" spans="2:7">
      <c r="B2703" s="328" t="s">
        <v>271</v>
      </c>
      <c r="C2703" s="328" t="s">
        <v>346</v>
      </c>
      <c r="D2703" s="328" t="str">
        <f>CONCATENATE(Table2[[#This Row],[Measure]],Table2[[#This Row],[Variant]])</f>
        <v>BayRetroHighbay125controls</v>
      </c>
      <c r="E2703" s="163">
        <v>207</v>
      </c>
      <c r="F2703" s="163" t="str">
        <f>CONCATENATE(Table2[[#This Row],[Measure &amp; Variant]],Table2[[#This Row],[Rated Power/Unit]])</f>
        <v>BayRetroHighbay125controls207</v>
      </c>
      <c r="G2703" s="163">
        <f>Table2[[#This Row],[Rated Power/Unit]]*0.5</f>
        <v>103.5</v>
      </c>
    </row>
    <row r="2704" spans="2:7">
      <c r="B2704" s="328" t="s">
        <v>271</v>
      </c>
      <c r="C2704" s="328" t="s">
        <v>346</v>
      </c>
      <c r="D2704" s="328" t="str">
        <f>CONCATENATE(Table2[[#This Row],[Measure]],Table2[[#This Row],[Variant]])</f>
        <v>BayRetroHighbay125controls</v>
      </c>
      <c r="E2704" s="163">
        <v>208</v>
      </c>
      <c r="F2704" s="163" t="str">
        <f>CONCATENATE(Table2[[#This Row],[Measure &amp; Variant]],Table2[[#This Row],[Rated Power/Unit]])</f>
        <v>BayRetroHighbay125controls208</v>
      </c>
      <c r="G2704" s="163">
        <f>Table2[[#This Row],[Rated Power/Unit]]*0.5</f>
        <v>104</v>
      </c>
    </row>
    <row r="2705" spans="2:7">
      <c r="B2705" s="328" t="s">
        <v>271</v>
      </c>
      <c r="C2705" s="328" t="s">
        <v>346</v>
      </c>
      <c r="D2705" s="328" t="str">
        <f>CONCATENATE(Table2[[#This Row],[Measure]],Table2[[#This Row],[Variant]])</f>
        <v>BayRetroHighbay125controls</v>
      </c>
      <c r="E2705" s="163">
        <v>209</v>
      </c>
      <c r="F2705" s="163" t="str">
        <f>CONCATENATE(Table2[[#This Row],[Measure &amp; Variant]],Table2[[#This Row],[Rated Power/Unit]])</f>
        <v>BayRetroHighbay125controls209</v>
      </c>
      <c r="G2705" s="163">
        <f>Table2[[#This Row],[Rated Power/Unit]]*0.5</f>
        <v>104.5</v>
      </c>
    </row>
    <row r="2706" spans="2:7">
      <c r="B2706" s="328" t="s">
        <v>271</v>
      </c>
      <c r="C2706" s="328" t="s">
        <v>346</v>
      </c>
      <c r="D2706" s="328" t="str">
        <f>CONCATENATE(Table2[[#This Row],[Measure]],Table2[[#This Row],[Variant]])</f>
        <v>BayRetroHighbay125controls</v>
      </c>
      <c r="E2706" s="163">
        <v>210</v>
      </c>
      <c r="F2706" s="163" t="str">
        <f>CONCATENATE(Table2[[#This Row],[Measure &amp; Variant]],Table2[[#This Row],[Rated Power/Unit]])</f>
        <v>BayRetroHighbay125controls210</v>
      </c>
      <c r="G2706" s="163">
        <f>Table2[[#This Row],[Rated Power/Unit]]*0.5</f>
        <v>105</v>
      </c>
    </row>
    <row r="2707" spans="2:7">
      <c r="B2707" s="328" t="s">
        <v>271</v>
      </c>
      <c r="C2707" s="328" t="s">
        <v>346</v>
      </c>
      <c r="D2707" s="328" t="str">
        <f>CONCATENATE(Table2[[#This Row],[Measure]],Table2[[#This Row],[Variant]])</f>
        <v>BayRetroHighbay125controls</v>
      </c>
      <c r="E2707" s="163">
        <v>211</v>
      </c>
      <c r="F2707" s="163" t="str">
        <f>CONCATENATE(Table2[[#This Row],[Measure &amp; Variant]],Table2[[#This Row],[Rated Power/Unit]])</f>
        <v>BayRetroHighbay125controls211</v>
      </c>
      <c r="G2707" s="163">
        <f>Table2[[#This Row],[Rated Power/Unit]]*0.5</f>
        <v>105.5</v>
      </c>
    </row>
    <row r="2708" spans="2:7">
      <c r="B2708" s="328" t="s">
        <v>271</v>
      </c>
      <c r="C2708" s="328" t="s">
        <v>346</v>
      </c>
      <c r="D2708" s="328" t="str">
        <f>CONCATENATE(Table2[[#This Row],[Measure]],Table2[[#This Row],[Variant]])</f>
        <v>BayRetroHighbay125controls</v>
      </c>
      <c r="E2708" s="163">
        <v>212</v>
      </c>
      <c r="F2708" s="163" t="str">
        <f>CONCATENATE(Table2[[#This Row],[Measure &amp; Variant]],Table2[[#This Row],[Rated Power/Unit]])</f>
        <v>BayRetroHighbay125controls212</v>
      </c>
      <c r="G2708" s="163">
        <f>Table2[[#This Row],[Rated Power/Unit]]*0.5</f>
        <v>106</v>
      </c>
    </row>
    <row r="2709" spans="2:7">
      <c r="B2709" s="328" t="s">
        <v>271</v>
      </c>
      <c r="C2709" s="328" t="s">
        <v>346</v>
      </c>
      <c r="D2709" s="328" t="str">
        <f>CONCATENATE(Table2[[#This Row],[Measure]],Table2[[#This Row],[Variant]])</f>
        <v>BayRetroHighbay125controls</v>
      </c>
      <c r="E2709" s="163">
        <v>213</v>
      </c>
      <c r="F2709" s="163" t="str">
        <f>CONCATENATE(Table2[[#This Row],[Measure &amp; Variant]],Table2[[#This Row],[Rated Power/Unit]])</f>
        <v>BayRetroHighbay125controls213</v>
      </c>
      <c r="G2709" s="163">
        <f>Table2[[#This Row],[Rated Power/Unit]]*0.5</f>
        <v>106.5</v>
      </c>
    </row>
    <row r="2710" spans="2:7">
      <c r="B2710" s="328" t="s">
        <v>271</v>
      </c>
      <c r="C2710" s="328" t="s">
        <v>346</v>
      </c>
      <c r="D2710" s="328" t="str">
        <f>CONCATENATE(Table2[[#This Row],[Measure]],Table2[[#This Row],[Variant]])</f>
        <v>BayRetroHighbay125controls</v>
      </c>
      <c r="E2710" s="163">
        <v>214</v>
      </c>
      <c r="F2710" s="163" t="str">
        <f>CONCATENATE(Table2[[#This Row],[Measure &amp; Variant]],Table2[[#This Row],[Rated Power/Unit]])</f>
        <v>BayRetroHighbay125controls214</v>
      </c>
      <c r="G2710" s="163">
        <f>Table2[[#This Row],[Rated Power/Unit]]*0.5</f>
        <v>107</v>
      </c>
    </row>
    <row r="2711" spans="2:7">
      <c r="B2711" s="328" t="s">
        <v>271</v>
      </c>
      <c r="C2711" s="328" t="s">
        <v>346</v>
      </c>
      <c r="D2711" s="328" t="str">
        <f>CONCATENATE(Table2[[#This Row],[Measure]],Table2[[#This Row],[Variant]])</f>
        <v>BayRetroHighbay125controls</v>
      </c>
      <c r="E2711" s="163">
        <v>215</v>
      </c>
      <c r="F2711" s="163" t="str">
        <f>CONCATENATE(Table2[[#This Row],[Measure &amp; Variant]],Table2[[#This Row],[Rated Power/Unit]])</f>
        <v>BayRetroHighbay125controls215</v>
      </c>
      <c r="G2711" s="163">
        <f>Table2[[#This Row],[Rated Power/Unit]]*0.5</f>
        <v>107.5</v>
      </c>
    </row>
    <row r="2712" spans="2:7">
      <c r="B2712" s="328" t="s">
        <v>271</v>
      </c>
      <c r="C2712" s="328" t="s">
        <v>346</v>
      </c>
      <c r="D2712" s="328" t="str">
        <f>CONCATENATE(Table2[[#This Row],[Measure]],Table2[[#This Row],[Variant]])</f>
        <v>BayRetroHighbay125controls</v>
      </c>
      <c r="E2712" s="163">
        <v>216</v>
      </c>
      <c r="F2712" s="163" t="str">
        <f>CONCATENATE(Table2[[#This Row],[Measure &amp; Variant]],Table2[[#This Row],[Rated Power/Unit]])</f>
        <v>BayRetroHighbay125controls216</v>
      </c>
      <c r="G2712" s="163">
        <f>Table2[[#This Row],[Rated Power/Unit]]*0.5</f>
        <v>108</v>
      </c>
    </row>
    <row r="2713" spans="2:7">
      <c r="B2713" s="328" t="s">
        <v>271</v>
      </c>
      <c r="C2713" s="328" t="s">
        <v>346</v>
      </c>
      <c r="D2713" s="328" t="str">
        <f>CONCATENATE(Table2[[#This Row],[Measure]],Table2[[#This Row],[Variant]])</f>
        <v>BayRetroHighbay125controls</v>
      </c>
      <c r="E2713" s="163">
        <v>217</v>
      </c>
      <c r="F2713" s="163" t="str">
        <f>CONCATENATE(Table2[[#This Row],[Measure &amp; Variant]],Table2[[#This Row],[Rated Power/Unit]])</f>
        <v>BayRetroHighbay125controls217</v>
      </c>
      <c r="G2713" s="163">
        <f>Table2[[#This Row],[Rated Power/Unit]]*0.5</f>
        <v>108.5</v>
      </c>
    </row>
    <row r="2714" spans="2:7">
      <c r="B2714" s="328" t="s">
        <v>271</v>
      </c>
      <c r="C2714" s="328" t="s">
        <v>346</v>
      </c>
      <c r="D2714" s="328" t="str">
        <f>CONCATENATE(Table2[[#This Row],[Measure]],Table2[[#This Row],[Variant]])</f>
        <v>BayRetroHighbay125controls</v>
      </c>
      <c r="E2714" s="163">
        <v>218</v>
      </c>
      <c r="F2714" s="163" t="str">
        <f>CONCATENATE(Table2[[#This Row],[Measure &amp; Variant]],Table2[[#This Row],[Rated Power/Unit]])</f>
        <v>BayRetroHighbay125controls218</v>
      </c>
      <c r="G2714" s="163">
        <f>Table2[[#This Row],[Rated Power/Unit]]*0.5</f>
        <v>109</v>
      </c>
    </row>
    <row r="2715" spans="2:7">
      <c r="B2715" s="328" t="s">
        <v>271</v>
      </c>
      <c r="C2715" s="328" t="s">
        <v>346</v>
      </c>
      <c r="D2715" s="328" t="str">
        <f>CONCATENATE(Table2[[#This Row],[Measure]],Table2[[#This Row],[Variant]])</f>
        <v>BayRetroHighbay125controls</v>
      </c>
      <c r="E2715" s="163">
        <v>219</v>
      </c>
      <c r="F2715" s="163" t="str">
        <f>CONCATENATE(Table2[[#This Row],[Measure &amp; Variant]],Table2[[#This Row],[Rated Power/Unit]])</f>
        <v>BayRetroHighbay125controls219</v>
      </c>
      <c r="G2715" s="163">
        <f>Table2[[#This Row],[Rated Power/Unit]]*0.5</f>
        <v>109.5</v>
      </c>
    </row>
    <row r="2716" spans="2:7">
      <c r="B2716" s="328" t="s">
        <v>271</v>
      </c>
      <c r="C2716" s="328" t="s">
        <v>346</v>
      </c>
      <c r="D2716" s="328" t="str">
        <f>CONCATENATE(Table2[[#This Row],[Measure]],Table2[[#This Row],[Variant]])</f>
        <v>BayRetroHighbay125controls</v>
      </c>
      <c r="E2716" s="163">
        <v>220</v>
      </c>
      <c r="F2716" s="163" t="str">
        <f>CONCATENATE(Table2[[#This Row],[Measure &amp; Variant]],Table2[[#This Row],[Rated Power/Unit]])</f>
        <v>BayRetroHighbay125controls220</v>
      </c>
      <c r="G2716" s="163">
        <f>Table2[[#This Row],[Rated Power/Unit]]*0.5</f>
        <v>110</v>
      </c>
    </row>
    <row r="2717" spans="2:7">
      <c r="B2717" s="328" t="s">
        <v>271</v>
      </c>
      <c r="C2717" s="328" t="s">
        <v>346</v>
      </c>
      <c r="D2717" s="328" t="str">
        <f>CONCATENATE(Table2[[#This Row],[Measure]],Table2[[#This Row],[Variant]])</f>
        <v>BayRetroHighbay125controls</v>
      </c>
      <c r="E2717" s="163">
        <v>221</v>
      </c>
      <c r="F2717" s="163" t="str">
        <f>CONCATENATE(Table2[[#This Row],[Measure &amp; Variant]],Table2[[#This Row],[Rated Power/Unit]])</f>
        <v>BayRetroHighbay125controls221</v>
      </c>
      <c r="G2717" s="163">
        <f>Table2[[#This Row],[Rated Power/Unit]]*0.5</f>
        <v>110.5</v>
      </c>
    </row>
    <row r="2718" spans="2:7">
      <c r="B2718" s="328" t="s">
        <v>271</v>
      </c>
      <c r="C2718" s="328" t="s">
        <v>346</v>
      </c>
      <c r="D2718" s="328" t="str">
        <f>CONCATENATE(Table2[[#This Row],[Measure]],Table2[[#This Row],[Variant]])</f>
        <v>BayRetroHighbay125controls</v>
      </c>
      <c r="E2718" s="163">
        <v>222</v>
      </c>
      <c r="F2718" s="163" t="str">
        <f>CONCATENATE(Table2[[#This Row],[Measure &amp; Variant]],Table2[[#This Row],[Rated Power/Unit]])</f>
        <v>BayRetroHighbay125controls222</v>
      </c>
      <c r="G2718" s="163">
        <f>Table2[[#This Row],[Rated Power/Unit]]*0.5</f>
        <v>111</v>
      </c>
    </row>
    <row r="2719" spans="2:7">
      <c r="B2719" s="328" t="s">
        <v>271</v>
      </c>
      <c r="C2719" s="328" t="s">
        <v>346</v>
      </c>
      <c r="D2719" s="328" t="str">
        <f>CONCATENATE(Table2[[#This Row],[Measure]],Table2[[#This Row],[Variant]])</f>
        <v>BayRetroHighbay125controls</v>
      </c>
      <c r="E2719" s="163">
        <v>223</v>
      </c>
      <c r="F2719" s="163" t="str">
        <f>CONCATENATE(Table2[[#This Row],[Measure &amp; Variant]],Table2[[#This Row],[Rated Power/Unit]])</f>
        <v>BayRetroHighbay125controls223</v>
      </c>
      <c r="G2719" s="163">
        <f>Table2[[#This Row],[Rated Power/Unit]]*0.5</f>
        <v>111.5</v>
      </c>
    </row>
    <row r="2720" spans="2:7">
      <c r="B2720" s="328" t="s">
        <v>271</v>
      </c>
      <c r="C2720" s="328" t="s">
        <v>346</v>
      </c>
      <c r="D2720" s="328" t="str">
        <f>CONCATENATE(Table2[[#This Row],[Measure]],Table2[[#This Row],[Variant]])</f>
        <v>BayRetroHighbay125controls</v>
      </c>
      <c r="E2720" s="163">
        <v>224</v>
      </c>
      <c r="F2720" s="163" t="str">
        <f>CONCATENATE(Table2[[#This Row],[Measure &amp; Variant]],Table2[[#This Row],[Rated Power/Unit]])</f>
        <v>BayRetroHighbay125controls224</v>
      </c>
      <c r="G2720" s="163">
        <f>Table2[[#This Row],[Rated Power/Unit]]*0.5</f>
        <v>112</v>
      </c>
    </row>
    <row r="2721" spans="2:7">
      <c r="B2721" s="328" t="s">
        <v>271</v>
      </c>
      <c r="C2721" s="328" t="s">
        <v>346</v>
      </c>
      <c r="D2721" s="328" t="str">
        <f>CONCATENATE(Table2[[#This Row],[Measure]],Table2[[#This Row],[Variant]])</f>
        <v>BayRetroHighbay125controls</v>
      </c>
      <c r="E2721" s="163">
        <v>225</v>
      </c>
      <c r="F2721" s="163" t="str">
        <f>CONCATENATE(Table2[[#This Row],[Measure &amp; Variant]],Table2[[#This Row],[Rated Power/Unit]])</f>
        <v>BayRetroHighbay125controls225</v>
      </c>
      <c r="G2721" s="163">
        <f>Table2[[#This Row],[Rated Power/Unit]]*0.5</f>
        <v>112.5</v>
      </c>
    </row>
    <row r="2722" spans="2:7">
      <c r="B2722" s="328" t="s">
        <v>271</v>
      </c>
      <c r="C2722" s="328" t="s">
        <v>346</v>
      </c>
      <c r="D2722" s="328" t="str">
        <f>CONCATENATE(Table2[[#This Row],[Measure]],Table2[[#This Row],[Variant]])</f>
        <v>BayRetroHighbay125controls</v>
      </c>
      <c r="E2722" s="163">
        <v>226</v>
      </c>
      <c r="F2722" s="163" t="str">
        <f>CONCATENATE(Table2[[#This Row],[Measure &amp; Variant]],Table2[[#This Row],[Rated Power/Unit]])</f>
        <v>BayRetroHighbay125controls226</v>
      </c>
      <c r="G2722" s="163">
        <f>Table2[[#This Row],[Rated Power/Unit]]*0.5</f>
        <v>113</v>
      </c>
    </row>
    <row r="2723" spans="2:7">
      <c r="B2723" s="328" t="s">
        <v>271</v>
      </c>
      <c r="C2723" s="328" t="s">
        <v>346</v>
      </c>
      <c r="D2723" s="328" t="str">
        <f>CONCATENATE(Table2[[#This Row],[Measure]],Table2[[#This Row],[Variant]])</f>
        <v>BayRetroHighbay125controls</v>
      </c>
      <c r="E2723" s="163">
        <v>227</v>
      </c>
      <c r="F2723" s="163" t="str">
        <f>CONCATENATE(Table2[[#This Row],[Measure &amp; Variant]],Table2[[#This Row],[Rated Power/Unit]])</f>
        <v>BayRetroHighbay125controls227</v>
      </c>
      <c r="G2723" s="163">
        <f>Table2[[#This Row],[Rated Power/Unit]]*0.5</f>
        <v>113.5</v>
      </c>
    </row>
    <row r="2724" spans="2:7">
      <c r="B2724" s="328" t="s">
        <v>271</v>
      </c>
      <c r="C2724" s="328" t="s">
        <v>346</v>
      </c>
      <c r="D2724" s="328" t="str">
        <f>CONCATENATE(Table2[[#This Row],[Measure]],Table2[[#This Row],[Variant]])</f>
        <v>BayRetroHighbay125controls</v>
      </c>
      <c r="E2724" s="163">
        <v>228</v>
      </c>
      <c r="F2724" s="163" t="str">
        <f>CONCATENATE(Table2[[#This Row],[Measure &amp; Variant]],Table2[[#This Row],[Rated Power/Unit]])</f>
        <v>BayRetroHighbay125controls228</v>
      </c>
      <c r="G2724" s="163">
        <f>Table2[[#This Row],[Rated Power/Unit]]*0.5</f>
        <v>114</v>
      </c>
    </row>
    <row r="2725" spans="2:7">
      <c r="B2725" s="328" t="s">
        <v>271</v>
      </c>
      <c r="C2725" s="328" t="s">
        <v>346</v>
      </c>
      <c r="D2725" s="328" t="str">
        <f>CONCATENATE(Table2[[#This Row],[Measure]],Table2[[#This Row],[Variant]])</f>
        <v>BayRetroHighbay125controls</v>
      </c>
      <c r="E2725" s="163">
        <v>229</v>
      </c>
      <c r="F2725" s="163" t="str">
        <f>CONCATENATE(Table2[[#This Row],[Measure &amp; Variant]],Table2[[#This Row],[Rated Power/Unit]])</f>
        <v>BayRetroHighbay125controls229</v>
      </c>
      <c r="G2725" s="163">
        <f>Table2[[#This Row],[Rated Power/Unit]]*0.5</f>
        <v>114.5</v>
      </c>
    </row>
    <row r="2726" spans="2:7">
      <c r="B2726" s="328" t="s">
        <v>271</v>
      </c>
      <c r="C2726" s="328" t="s">
        <v>346</v>
      </c>
      <c r="D2726" s="328" t="str">
        <f>CONCATENATE(Table2[[#This Row],[Measure]],Table2[[#This Row],[Variant]])</f>
        <v>BayRetroHighbay125controls</v>
      </c>
      <c r="E2726" s="163">
        <v>230</v>
      </c>
      <c r="F2726" s="163" t="str">
        <f>CONCATENATE(Table2[[#This Row],[Measure &amp; Variant]],Table2[[#This Row],[Rated Power/Unit]])</f>
        <v>BayRetroHighbay125controls230</v>
      </c>
      <c r="G2726" s="163">
        <f>Table2[[#This Row],[Rated Power/Unit]]*0.5</f>
        <v>115</v>
      </c>
    </row>
    <row r="2727" spans="2:7">
      <c r="B2727" s="328" t="s">
        <v>271</v>
      </c>
      <c r="C2727" s="328" t="s">
        <v>346</v>
      </c>
      <c r="D2727" s="328" t="str">
        <f>CONCATENATE(Table2[[#This Row],[Measure]],Table2[[#This Row],[Variant]])</f>
        <v>BayRetroHighbay125controls</v>
      </c>
      <c r="E2727" s="163">
        <v>231</v>
      </c>
      <c r="F2727" s="163" t="str">
        <f>CONCATENATE(Table2[[#This Row],[Measure &amp; Variant]],Table2[[#This Row],[Rated Power/Unit]])</f>
        <v>BayRetroHighbay125controls231</v>
      </c>
      <c r="G2727" s="163">
        <f>Table2[[#This Row],[Rated Power/Unit]]*0.5</f>
        <v>115.5</v>
      </c>
    </row>
    <row r="2728" spans="2:7">
      <c r="B2728" s="328" t="s">
        <v>271</v>
      </c>
      <c r="C2728" s="328" t="s">
        <v>346</v>
      </c>
      <c r="D2728" s="328" t="str">
        <f>CONCATENATE(Table2[[#This Row],[Measure]],Table2[[#This Row],[Variant]])</f>
        <v>BayRetroHighbay125controls</v>
      </c>
      <c r="E2728" s="163">
        <v>232</v>
      </c>
      <c r="F2728" s="163" t="str">
        <f>CONCATENATE(Table2[[#This Row],[Measure &amp; Variant]],Table2[[#This Row],[Rated Power/Unit]])</f>
        <v>BayRetroHighbay125controls232</v>
      </c>
      <c r="G2728" s="163">
        <f>Table2[[#This Row],[Rated Power/Unit]]*0.5</f>
        <v>116</v>
      </c>
    </row>
    <row r="2729" spans="2:7">
      <c r="B2729" s="328" t="s">
        <v>271</v>
      </c>
      <c r="C2729" s="328" t="s">
        <v>346</v>
      </c>
      <c r="D2729" s="328" t="str">
        <f>CONCATENATE(Table2[[#This Row],[Measure]],Table2[[#This Row],[Variant]])</f>
        <v>BayRetroHighbay125controls</v>
      </c>
      <c r="E2729" s="163">
        <v>233</v>
      </c>
      <c r="F2729" s="163" t="str">
        <f>CONCATENATE(Table2[[#This Row],[Measure &amp; Variant]],Table2[[#This Row],[Rated Power/Unit]])</f>
        <v>BayRetroHighbay125controls233</v>
      </c>
      <c r="G2729" s="163">
        <f>Table2[[#This Row],[Rated Power/Unit]]*0.5</f>
        <v>116.5</v>
      </c>
    </row>
    <row r="2730" spans="2:7">
      <c r="B2730" s="328" t="s">
        <v>271</v>
      </c>
      <c r="C2730" s="328" t="s">
        <v>346</v>
      </c>
      <c r="D2730" s="328" t="str">
        <f>CONCATENATE(Table2[[#This Row],[Measure]],Table2[[#This Row],[Variant]])</f>
        <v>BayRetroHighbay125controls</v>
      </c>
      <c r="E2730" s="163">
        <v>234</v>
      </c>
      <c r="F2730" s="163" t="str">
        <f>CONCATENATE(Table2[[#This Row],[Measure &amp; Variant]],Table2[[#This Row],[Rated Power/Unit]])</f>
        <v>BayRetroHighbay125controls234</v>
      </c>
      <c r="G2730" s="163">
        <f>Table2[[#This Row],[Rated Power/Unit]]*0.5</f>
        <v>117</v>
      </c>
    </row>
    <row r="2731" spans="2:7">
      <c r="B2731" s="328" t="s">
        <v>271</v>
      </c>
      <c r="C2731" s="328" t="s">
        <v>346</v>
      </c>
      <c r="D2731" s="328" t="str">
        <f>CONCATENATE(Table2[[#This Row],[Measure]],Table2[[#This Row],[Variant]])</f>
        <v>BayRetroHighbay125controls</v>
      </c>
      <c r="E2731" s="163">
        <v>235</v>
      </c>
      <c r="F2731" s="163" t="str">
        <f>CONCATENATE(Table2[[#This Row],[Measure &amp; Variant]],Table2[[#This Row],[Rated Power/Unit]])</f>
        <v>BayRetroHighbay125controls235</v>
      </c>
      <c r="G2731" s="163">
        <f>Table2[[#This Row],[Rated Power/Unit]]*0.5</f>
        <v>117.5</v>
      </c>
    </row>
    <row r="2732" spans="2:7">
      <c r="B2732" s="328" t="s">
        <v>271</v>
      </c>
      <c r="C2732" s="328" t="s">
        <v>346</v>
      </c>
      <c r="D2732" s="328" t="str">
        <f>CONCATENATE(Table2[[#This Row],[Measure]],Table2[[#This Row],[Variant]])</f>
        <v>BayRetroHighbay125controls</v>
      </c>
      <c r="E2732" s="163">
        <v>236</v>
      </c>
      <c r="F2732" s="163" t="str">
        <f>CONCATENATE(Table2[[#This Row],[Measure &amp; Variant]],Table2[[#This Row],[Rated Power/Unit]])</f>
        <v>BayRetroHighbay125controls236</v>
      </c>
      <c r="G2732" s="163">
        <f>Table2[[#This Row],[Rated Power/Unit]]*0.5</f>
        <v>118</v>
      </c>
    </row>
    <row r="2733" spans="2:7">
      <c r="B2733" s="328" t="s">
        <v>271</v>
      </c>
      <c r="C2733" s="328" t="s">
        <v>346</v>
      </c>
      <c r="D2733" s="328" t="str">
        <f>CONCATENATE(Table2[[#This Row],[Measure]],Table2[[#This Row],[Variant]])</f>
        <v>BayRetroHighbay125controls</v>
      </c>
      <c r="E2733" s="163">
        <v>237</v>
      </c>
      <c r="F2733" s="163" t="str">
        <f>CONCATENATE(Table2[[#This Row],[Measure &amp; Variant]],Table2[[#This Row],[Rated Power/Unit]])</f>
        <v>BayRetroHighbay125controls237</v>
      </c>
      <c r="G2733" s="163">
        <f>Table2[[#This Row],[Rated Power/Unit]]*0.5</f>
        <v>118.5</v>
      </c>
    </row>
    <row r="2734" spans="2:7">
      <c r="B2734" s="328" t="s">
        <v>271</v>
      </c>
      <c r="C2734" s="328" t="s">
        <v>346</v>
      </c>
      <c r="D2734" s="328" t="str">
        <f>CONCATENATE(Table2[[#This Row],[Measure]],Table2[[#This Row],[Variant]])</f>
        <v>BayRetroHighbay125controls</v>
      </c>
      <c r="E2734" s="163">
        <v>238</v>
      </c>
      <c r="F2734" s="163" t="str">
        <f>CONCATENATE(Table2[[#This Row],[Measure &amp; Variant]],Table2[[#This Row],[Rated Power/Unit]])</f>
        <v>BayRetroHighbay125controls238</v>
      </c>
      <c r="G2734" s="163">
        <f>Table2[[#This Row],[Rated Power/Unit]]*0.5</f>
        <v>119</v>
      </c>
    </row>
    <row r="2735" spans="2:7">
      <c r="B2735" s="328" t="s">
        <v>271</v>
      </c>
      <c r="C2735" s="328" t="s">
        <v>346</v>
      </c>
      <c r="D2735" s="328" t="str">
        <f>CONCATENATE(Table2[[#This Row],[Measure]],Table2[[#This Row],[Variant]])</f>
        <v>BayRetroHighbay125controls</v>
      </c>
      <c r="E2735" s="163">
        <v>239</v>
      </c>
      <c r="F2735" s="163" t="str">
        <f>CONCATENATE(Table2[[#This Row],[Measure &amp; Variant]],Table2[[#This Row],[Rated Power/Unit]])</f>
        <v>BayRetroHighbay125controls239</v>
      </c>
      <c r="G2735" s="163">
        <f>Table2[[#This Row],[Rated Power/Unit]]*0.5</f>
        <v>119.5</v>
      </c>
    </row>
    <row r="2736" spans="2:7">
      <c r="B2736" s="328" t="s">
        <v>271</v>
      </c>
      <c r="C2736" s="328" t="s">
        <v>346</v>
      </c>
      <c r="D2736" s="328" t="str">
        <f>CONCATENATE(Table2[[#This Row],[Measure]],Table2[[#This Row],[Variant]])</f>
        <v>BayRetroHighbay125controls</v>
      </c>
      <c r="E2736" s="163">
        <v>240</v>
      </c>
      <c r="F2736" s="163" t="str">
        <f>CONCATENATE(Table2[[#This Row],[Measure &amp; Variant]],Table2[[#This Row],[Rated Power/Unit]])</f>
        <v>BayRetroHighbay125controls240</v>
      </c>
      <c r="G2736" s="163">
        <f>Table2[[#This Row],[Rated Power/Unit]]*0.5</f>
        <v>120</v>
      </c>
    </row>
    <row r="2737" spans="2:7">
      <c r="B2737" s="328" t="s">
        <v>271</v>
      </c>
      <c r="C2737" s="328" t="s">
        <v>346</v>
      </c>
      <c r="D2737" s="328" t="str">
        <f>CONCATENATE(Table2[[#This Row],[Measure]],Table2[[#This Row],[Variant]])</f>
        <v>BayRetroHighbay125controls</v>
      </c>
      <c r="E2737" s="163">
        <v>241</v>
      </c>
      <c r="F2737" s="163" t="str">
        <f>CONCATENATE(Table2[[#This Row],[Measure &amp; Variant]],Table2[[#This Row],[Rated Power/Unit]])</f>
        <v>BayRetroHighbay125controls241</v>
      </c>
      <c r="G2737" s="163">
        <f>Table2[[#This Row],[Rated Power/Unit]]*0.5</f>
        <v>120.5</v>
      </c>
    </row>
    <row r="2738" spans="2:7">
      <c r="B2738" s="328" t="s">
        <v>271</v>
      </c>
      <c r="C2738" s="328" t="s">
        <v>346</v>
      </c>
      <c r="D2738" s="328" t="str">
        <f>CONCATENATE(Table2[[#This Row],[Measure]],Table2[[#This Row],[Variant]])</f>
        <v>BayRetroHighbay125controls</v>
      </c>
      <c r="E2738" s="163">
        <v>242</v>
      </c>
      <c r="F2738" s="163" t="str">
        <f>CONCATENATE(Table2[[#This Row],[Measure &amp; Variant]],Table2[[#This Row],[Rated Power/Unit]])</f>
        <v>BayRetroHighbay125controls242</v>
      </c>
      <c r="G2738" s="163">
        <f>Table2[[#This Row],[Rated Power/Unit]]*0.5</f>
        <v>121</v>
      </c>
    </row>
    <row r="2739" spans="2:7">
      <c r="B2739" s="328" t="s">
        <v>271</v>
      </c>
      <c r="C2739" s="328" t="s">
        <v>346</v>
      </c>
      <c r="D2739" s="328" t="str">
        <f>CONCATENATE(Table2[[#This Row],[Measure]],Table2[[#This Row],[Variant]])</f>
        <v>BayRetroHighbay125controls</v>
      </c>
      <c r="E2739" s="163">
        <v>243</v>
      </c>
      <c r="F2739" s="163" t="str">
        <f>CONCATENATE(Table2[[#This Row],[Measure &amp; Variant]],Table2[[#This Row],[Rated Power/Unit]])</f>
        <v>BayRetroHighbay125controls243</v>
      </c>
      <c r="G2739" s="163">
        <f>Table2[[#This Row],[Rated Power/Unit]]*0.5</f>
        <v>121.5</v>
      </c>
    </row>
    <row r="2740" spans="2:7">
      <c r="B2740" s="328" t="s">
        <v>271</v>
      </c>
      <c r="C2740" s="328" t="s">
        <v>346</v>
      </c>
      <c r="D2740" s="328" t="str">
        <f>CONCATENATE(Table2[[#This Row],[Measure]],Table2[[#This Row],[Variant]])</f>
        <v>BayRetroHighbay125controls</v>
      </c>
      <c r="E2740" s="163">
        <v>244</v>
      </c>
      <c r="F2740" s="163" t="str">
        <f>CONCATENATE(Table2[[#This Row],[Measure &amp; Variant]],Table2[[#This Row],[Rated Power/Unit]])</f>
        <v>BayRetroHighbay125controls244</v>
      </c>
      <c r="G2740" s="163">
        <f>Table2[[#This Row],[Rated Power/Unit]]*0.5</f>
        <v>122</v>
      </c>
    </row>
    <row r="2741" spans="2:7">
      <c r="B2741" s="328" t="s">
        <v>271</v>
      </c>
      <c r="C2741" s="328" t="s">
        <v>346</v>
      </c>
      <c r="D2741" s="328" t="str">
        <f>CONCATENATE(Table2[[#This Row],[Measure]],Table2[[#This Row],[Variant]])</f>
        <v>BayRetroHighbay125controls</v>
      </c>
      <c r="E2741" s="163">
        <v>245</v>
      </c>
      <c r="F2741" s="163" t="str">
        <f>CONCATENATE(Table2[[#This Row],[Measure &amp; Variant]],Table2[[#This Row],[Rated Power/Unit]])</f>
        <v>BayRetroHighbay125controls245</v>
      </c>
      <c r="G2741" s="163">
        <f>Table2[[#This Row],[Rated Power/Unit]]*0.5</f>
        <v>122.5</v>
      </c>
    </row>
    <row r="2742" spans="2:7">
      <c r="B2742" s="328" t="s">
        <v>271</v>
      </c>
      <c r="C2742" s="328" t="s">
        <v>346</v>
      </c>
      <c r="D2742" s="328" t="str">
        <f>CONCATENATE(Table2[[#This Row],[Measure]],Table2[[#This Row],[Variant]])</f>
        <v>BayRetroHighbay125controls</v>
      </c>
      <c r="E2742" s="163">
        <v>246</v>
      </c>
      <c r="F2742" s="163" t="str">
        <f>CONCATENATE(Table2[[#This Row],[Measure &amp; Variant]],Table2[[#This Row],[Rated Power/Unit]])</f>
        <v>BayRetroHighbay125controls246</v>
      </c>
      <c r="G2742" s="163">
        <f>Table2[[#This Row],[Rated Power/Unit]]*0.5</f>
        <v>123</v>
      </c>
    </row>
    <row r="2743" spans="2:7">
      <c r="B2743" s="328" t="s">
        <v>271</v>
      </c>
      <c r="C2743" s="328" t="s">
        <v>346</v>
      </c>
      <c r="D2743" s="328" t="str">
        <f>CONCATENATE(Table2[[#This Row],[Measure]],Table2[[#This Row],[Variant]])</f>
        <v>BayRetroHighbay125controls</v>
      </c>
      <c r="E2743" s="163">
        <v>247</v>
      </c>
      <c r="F2743" s="163" t="str">
        <f>CONCATENATE(Table2[[#This Row],[Measure &amp; Variant]],Table2[[#This Row],[Rated Power/Unit]])</f>
        <v>BayRetroHighbay125controls247</v>
      </c>
      <c r="G2743" s="163">
        <f>Table2[[#This Row],[Rated Power/Unit]]*0.5</f>
        <v>123.5</v>
      </c>
    </row>
    <row r="2744" spans="2:7">
      <c r="B2744" s="328" t="s">
        <v>271</v>
      </c>
      <c r="C2744" s="328" t="s">
        <v>346</v>
      </c>
      <c r="D2744" s="328" t="str">
        <f>CONCATENATE(Table2[[#This Row],[Measure]],Table2[[#This Row],[Variant]])</f>
        <v>BayRetroHighbay125controls</v>
      </c>
      <c r="E2744" s="163">
        <v>248</v>
      </c>
      <c r="F2744" s="163" t="str">
        <f>CONCATENATE(Table2[[#This Row],[Measure &amp; Variant]],Table2[[#This Row],[Rated Power/Unit]])</f>
        <v>BayRetroHighbay125controls248</v>
      </c>
      <c r="G2744" s="163">
        <f>Table2[[#This Row],[Rated Power/Unit]]*0.5</f>
        <v>124</v>
      </c>
    </row>
    <row r="2745" spans="2:7">
      <c r="B2745" s="328" t="s">
        <v>271</v>
      </c>
      <c r="C2745" s="328" t="s">
        <v>346</v>
      </c>
      <c r="D2745" s="328" t="str">
        <f>CONCATENATE(Table2[[#This Row],[Measure]],Table2[[#This Row],[Variant]])</f>
        <v>BayRetroHighbay125controls</v>
      </c>
      <c r="E2745" s="163">
        <v>249</v>
      </c>
      <c r="F2745" s="163" t="str">
        <f>CONCATENATE(Table2[[#This Row],[Measure &amp; Variant]],Table2[[#This Row],[Rated Power/Unit]])</f>
        <v>BayRetroHighbay125controls249</v>
      </c>
      <c r="G2745" s="163">
        <f>Table2[[#This Row],[Rated Power/Unit]]*0.5</f>
        <v>124.5</v>
      </c>
    </row>
    <row r="2746" spans="2:7">
      <c r="B2746" s="328" t="s">
        <v>271</v>
      </c>
      <c r="C2746" s="328" t="s">
        <v>346</v>
      </c>
      <c r="D2746" s="328" t="str">
        <f>CONCATENATE(Table2[[#This Row],[Measure]],Table2[[#This Row],[Variant]])</f>
        <v>BayRetroHighbay125controls</v>
      </c>
      <c r="E2746" s="163">
        <v>250</v>
      </c>
      <c r="F2746" s="163" t="str">
        <f>CONCATENATE(Table2[[#This Row],[Measure &amp; Variant]],Table2[[#This Row],[Rated Power/Unit]])</f>
        <v>BayRetroHighbay125controls250</v>
      </c>
      <c r="G2746" s="163">
        <f>Table2[[#This Row],[Rated Power/Unit]]*0.5</f>
        <v>125</v>
      </c>
    </row>
    <row r="2747" spans="2:7">
      <c r="B2747" s="328" t="s">
        <v>271</v>
      </c>
      <c r="C2747" s="328" t="s">
        <v>346</v>
      </c>
      <c r="D2747" s="328" t="str">
        <f>CONCATENATE(Table2[[#This Row],[Measure]],Table2[[#This Row],[Variant]])</f>
        <v>BayRetroHighbay125controls</v>
      </c>
      <c r="E2747" s="163">
        <v>251</v>
      </c>
      <c r="F2747" s="163" t="str">
        <f>CONCATENATE(Table2[[#This Row],[Measure &amp; Variant]],Table2[[#This Row],[Rated Power/Unit]])</f>
        <v>BayRetroHighbay125controls251</v>
      </c>
      <c r="G2747" s="163">
        <f>Table2[[#This Row],[Rated Power/Unit]]*0.5</f>
        <v>125.5</v>
      </c>
    </row>
    <row r="2748" spans="2:7">
      <c r="B2748" s="328" t="s">
        <v>271</v>
      </c>
      <c r="C2748" s="328" t="s">
        <v>346</v>
      </c>
      <c r="D2748" s="328" t="str">
        <f>CONCATENATE(Table2[[#This Row],[Measure]],Table2[[#This Row],[Variant]])</f>
        <v>BayRetroHighbay125controls</v>
      </c>
      <c r="E2748" s="163">
        <v>252</v>
      </c>
      <c r="F2748" s="163" t="str">
        <f>CONCATENATE(Table2[[#This Row],[Measure &amp; Variant]],Table2[[#This Row],[Rated Power/Unit]])</f>
        <v>BayRetroHighbay125controls252</v>
      </c>
      <c r="G2748" s="163">
        <f>Table2[[#This Row],[Rated Power/Unit]]*0.5</f>
        <v>126</v>
      </c>
    </row>
    <row r="2749" spans="2:7">
      <c r="B2749" s="328" t="s">
        <v>271</v>
      </c>
      <c r="C2749" s="328" t="s">
        <v>346</v>
      </c>
      <c r="D2749" s="328" t="str">
        <f>CONCATENATE(Table2[[#This Row],[Measure]],Table2[[#This Row],[Variant]])</f>
        <v>BayRetroHighbay125controls</v>
      </c>
      <c r="E2749" s="163">
        <v>253</v>
      </c>
      <c r="F2749" s="163" t="str">
        <f>CONCATENATE(Table2[[#This Row],[Measure &amp; Variant]],Table2[[#This Row],[Rated Power/Unit]])</f>
        <v>BayRetroHighbay125controls253</v>
      </c>
      <c r="G2749" s="163">
        <f>Table2[[#This Row],[Rated Power/Unit]]*0.5</f>
        <v>126.5</v>
      </c>
    </row>
    <row r="2750" spans="2:7">
      <c r="B2750" s="328" t="s">
        <v>271</v>
      </c>
      <c r="C2750" s="328" t="s">
        <v>346</v>
      </c>
      <c r="D2750" s="328" t="str">
        <f>CONCATENATE(Table2[[#This Row],[Measure]],Table2[[#This Row],[Variant]])</f>
        <v>BayRetroHighbay125controls</v>
      </c>
      <c r="E2750" s="163">
        <v>254</v>
      </c>
      <c r="F2750" s="163" t="str">
        <f>CONCATENATE(Table2[[#This Row],[Measure &amp; Variant]],Table2[[#This Row],[Rated Power/Unit]])</f>
        <v>BayRetroHighbay125controls254</v>
      </c>
      <c r="G2750" s="163">
        <f>Table2[[#This Row],[Rated Power/Unit]]*0.5</f>
        <v>127</v>
      </c>
    </row>
    <row r="2751" spans="2:7">
      <c r="B2751" s="328" t="s">
        <v>271</v>
      </c>
      <c r="C2751" s="328" t="s">
        <v>346</v>
      </c>
      <c r="D2751" s="328" t="str">
        <f>CONCATENATE(Table2[[#This Row],[Measure]],Table2[[#This Row],[Variant]])</f>
        <v>BayRetroHighbay125controls</v>
      </c>
      <c r="E2751" s="163">
        <v>255</v>
      </c>
      <c r="F2751" s="163" t="str">
        <f>CONCATENATE(Table2[[#This Row],[Measure &amp; Variant]],Table2[[#This Row],[Rated Power/Unit]])</f>
        <v>BayRetroHighbay125controls255</v>
      </c>
      <c r="G2751" s="163">
        <f>Table2[[#This Row],[Rated Power/Unit]]*0.5</f>
        <v>127.5</v>
      </c>
    </row>
    <row r="2752" spans="2:7">
      <c r="B2752" s="328" t="s">
        <v>271</v>
      </c>
      <c r="C2752" s="328" t="s">
        <v>346</v>
      </c>
      <c r="D2752" s="328" t="str">
        <f>CONCATENATE(Table2[[#This Row],[Measure]],Table2[[#This Row],[Variant]])</f>
        <v>BayRetroHighbay125controls</v>
      </c>
      <c r="E2752" s="163">
        <v>256</v>
      </c>
      <c r="F2752" s="163" t="str">
        <f>CONCATENATE(Table2[[#This Row],[Measure &amp; Variant]],Table2[[#This Row],[Rated Power/Unit]])</f>
        <v>BayRetroHighbay125controls256</v>
      </c>
      <c r="G2752" s="163">
        <f>Table2[[#This Row],[Rated Power/Unit]]*0.5</f>
        <v>128</v>
      </c>
    </row>
    <row r="2753" spans="2:7">
      <c r="B2753" s="328" t="s">
        <v>271</v>
      </c>
      <c r="C2753" s="328" t="s">
        <v>346</v>
      </c>
      <c r="D2753" s="328" t="str">
        <f>CONCATENATE(Table2[[#This Row],[Measure]],Table2[[#This Row],[Variant]])</f>
        <v>BayRetroHighbay125controls</v>
      </c>
      <c r="E2753" s="163">
        <v>257</v>
      </c>
      <c r="F2753" s="163" t="str">
        <f>CONCATENATE(Table2[[#This Row],[Measure &amp; Variant]],Table2[[#This Row],[Rated Power/Unit]])</f>
        <v>BayRetroHighbay125controls257</v>
      </c>
      <c r="G2753" s="163">
        <f>Table2[[#This Row],[Rated Power/Unit]]*0.5</f>
        <v>128.5</v>
      </c>
    </row>
    <row r="2754" spans="2:7">
      <c r="B2754" s="328" t="s">
        <v>271</v>
      </c>
      <c r="C2754" s="328" t="s">
        <v>346</v>
      </c>
      <c r="D2754" s="328" t="str">
        <f>CONCATENATE(Table2[[#This Row],[Measure]],Table2[[#This Row],[Variant]])</f>
        <v>BayRetroHighbay125controls</v>
      </c>
      <c r="E2754" s="163">
        <v>258</v>
      </c>
      <c r="F2754" s="163" t="str">
        <f>CONCATENATE(Table2[[#This Row],[Measure &amp; Variant]],Table2[[#This Row],[Rated Power/Unit]])</f>
        <v>BayRetroHighbay125controls258</v>
      </c>
      <c r="G2754" s="163">
        <f>Table2[[#This Row],[Rated Power/Unit]]*0.5</f>
        <v>129</v>
      </c>
    </row>
    <row r="2755" spans="2:7">
      <c r="B2755" s="328" t="s">
        <v>271</v>
      </c>
      <c r="C2755" s="328" t="s">
        <v>346</v>
      </c>
      <c r="D2755" s="328" t="str">
        <f>CONCATENATE(Table2[[#This Row],[Measure]],Table2[[#This Row],[Variant]])</f>
        <v>BayRetroHighbay125controls</v>
      </c>
      <c r="E2755" s="163">
        <v>259</v>
      </c>
      <c r="F2755" s="163" t="str">
        <f>CONCATENATE(Table2[[#This Row],[Measure &amp; Variant]],Table2[[#This Row],[Rated Power/Unit]])</f>
        <v>BayRetroHighbay125controls259</v>
      </c>
      <c r="G2755" s="163">
        <f>Table2[[#This Row],[Rated Power/Unit]]*0.5</f>
        <v>129.5</v>
      </c>
    </row>
    <row r="2756" spans="2:7">
      <c r="B2756" s="328" t="s">
        <v>271</v>
      </c>
      <c r="C2756" s="328" t="s">
        <v>346</v>
      </c>
      <c r="D2756" s="328" t="str">
        <f>CONCATENATE(Table2[[#This Row],[Measure]],Table2[[#This Row],[Variant]])</f>
        <v>BayRetroHighbay125controls</v>
      </c>
      <c r="E2756" s="163">
        <v>260</v>
      </c>
      <c r="F2756" s="163" t="str">
        <f>CONCATENATE(Table2[[#This Row],[Measure &amp; Variant]],Table2[[#This Row],[Rated Power/Unit]])</f>
        <v>BayRetroHighbay125controls260</v>
      </c>
      <c r="G2756" s="163">
        <f>Table2[[#This Row],[Rated Power/Unit]]*0.5</f>
        <v>130</v>
      </c>
    </row>
    <row r="2757" spans="2:7">
      <c r="B2757" s="328" t="s">
        <v>271</v>
      </c>
      <c r="C2757" s="328" t="s">
        <v>346</v>
      </c>
      <c r="D2757" s="328" t="str">
        <f>CONCATENATE(Table2[[#This Row],[Measure]],Table2[[#This Row],[Variant]])</f>
        <v>BayRetroHighbay125controls</v>
      </c>
      <c r="E2757" s="163">
        <v>261</v>
      </c>
      <c r="F2757" s="163" t="str">
        <f>CONCATENATE(Table2[[#This Row],[Measure &amp; Variant]],Table2[[#This Row],[Rated Power/Unit]])</f>
        <v>BayRetroHighbay125controls261</v>
      </c>
      <c r="G2757" s="163">
        <f>Table2[[#This Row],[Rated Power/Unit]]*0.5</f>
        <v>130.5</v>
      </c>
    </row>
    <row r="2758" spans="2:7">
      <c r="B2758" s="328" t="s">
        <v>271</v>
      </c>
      <c r="C2758" s="328" t="s">
        <v>346</v>
      </c>
      <c r="D2758" s="328" t="str">
        <f>CONCATENATE(Table2[[#This Row],[Measure]],Table2[[#This Row],[Variant]])</f>
        <v>BayRetroHighbay125controls</v>
      </c>
      <c r="E2758" s="163">
        <v>262</v>
      </c>
      <c r="F2758" s="163" t="str">
        <f>CONCATENATE(Table2[[#This Row],[Measure &amp; Variant]],Table2[[#This Row],[Rated Power/Unit]])</f>
        <v>BayRetroHighbay125controls262</v>
      </c>
      <c r="G2758" s="163">
        <f>Table2[[#This Row],[Rated Power/Unit]]*0.5</f>
        <v>131</v>
      </c>
    </row>
    <row r="2759" spans="2:7">
      <c r="B2759" s="328" t="s">
        <v>271</v>
      </c>
      <c r="C2759" s="328" t="s">
        <v>346</v>
      </c>
      <c r="D2759" s="328" t="str">
        <f>CONCATENATE(Table2[[#This Row],[Measure]],Table2[[#This Row],[Variant]])</f>
        <v>BayRetroHighbay125controls</v>
      </c>
      <c r="E2759" s="163">
        <v>263</v>
      </c>
      <c r="F2759" s="163" t="str">
        <f>CONCATENATE(Table2[[#This Row],[Measure &amp; Variant]],Table2[[#This Row],[Rated Power/Unit]])</f>
        <v>BayRetroHighbay125controls263</v>
      </c>
      <c r="G2759" s="163">
        <f>Table2[[#This Row],[Rated Power/Unit]]*0.5</f>
        <v>131.5</v>
      </c>
    </row>
    <row r="2760" spans="2:7">
      <c r="B2760" s="328" t="s">
        <v>271</v>
      </c>
      <c r="C2760" s="328" t="s">
        <v>346</v>
      </c>
      <c r="D2760" s="328" t="str">
        <f>CONCATENATE(Table2[[#This Row],[Measure]],Table2[[#This Row],[Variant]])</f>
        <v>BayRetroHighbay125controls</v>
      </c>
      <c r="E2760" s="163">
        <v>264</v>
      </c>
      <c r="F2760" s="163" t="str">
        <f>CONCATENATE(Table2[[#This Row],[Measure &amp; Variant]],Table2[[#This Row],[Rated Power/Unit]])</f>
        <v>BayRetroHighbay125controls264</v>
      </c>
      <c r="G2760" s="163">
        <f>Table2[[#This Row],[Rated Power/Unit]]*0.5</f>
        <v>132</v>
      </c>
    </row>
    <row r="2761" spans="2:7">
      <c r="B2761" s="328" t="s">
        <v>271</v>
      </c>
      <c r="C2761" s="328" t="s">
        <v>346</v>
      </c>
      <c r="D2761" s="328" t="str">
        <f>CONCATENATE(Table2[[#This Row],[Measure]],Table2[[#This Row],[Variant]])</f>
        <v>BayRetroHighbay125controls</v>
      </c>
      <c r="E2761" s="163">
        <v>265</v>
      </c>
      <c r="F2761" s="163" t="str">
        <f>CONCATENATE(Table2[[#This Row],[Measure &amp; Variant]],Table2[[#This Row],[Rated Power/Unit]])</f>
        <v>BayRetroHighbay125controls265</v>
      </c>
      <c r="G2761" s="163">
        <f>Table2[[#This Row],[Rated Power/Unit]]*0.5</f>
        <v>132.5</v>
      </c>
    </row>
    <row r="2762" spans="2:7">
      <c r="B2762" s="328" t="s">
        <v>271</v>
      </c>
      <c r="C2762" s="328" t="s">
        <v>346</v>
      </c>
      <c r="D2762" s="328" t="str">
        <f>CONCATENATE(Table2[[#This Row],[Measure]],Table2[[#This Row],[Variant]])</f>
        <v>BayRetroHighbay125controls</v>
      </c>
      <c r="E2762" s="163">
        <v>266</v>
      </c>
      <c r="F2762" s="163" t="str">
        <f>CONCATENATE(Table2[[#This Row],[Measure &amp; Variant]],Table2[[#This Row],[Rated Power/Unit]])</f>
        <v>BayRetroHighbay125controls266</v>
      </c>
      <c r="G2762" s="163">
        <f>Table2[[#This Row],[Rated Power/Unit]]*0.5</f>
        <v>133</v>
      </c>
    </row>
    <row r="2763" spans="2:7">
      <c r="B2763" s="328" t="s">
        <v>271</v>
      </c>
      <c r="C2763" s="328" t="s">
        <v>346</v>
      </c>
      <c r="D2763" s="328" t="str">
        <f>CONCATENATE(Table2[[#This Row],[Measure]],Table2[[#This Row],[Variant]])</f>
        <v>BayRetroHighbay125controls</v>
      </c>
      <c r="E2763" s="163">
        <v>267</v>
      </c>
      <c r="F2763" s="163" t="str">
        <f>CONCATENATE(Table2[[#This Row],[Measure &amp; Variant]],Table2[[#This Row],[Rated Power/Unit]])</f>
        <v>BayRetroHighbay125controls267</v>
      </c>
      <c r="G2763" s="163">
        <f>Table2[[#This Row],[Rated Power/Unit]]*0.5</f>
        <v>133.5</v>
      </c>
    </row>
    <row r="2764" spans="2:7">
      <c r="B2764" s="328" t="s">
        <v>271</v>
      </c>
      <c r="C2764" s="328" t="s">
        <v>346</v>
      </c>
      <c r="D2764" s="328" t="str">
        <f>CONCATENATE(Table2[[#This Row],[Measure]],Table2[[#This Row],[Variant]])</f>
        <v>BayRetroHighbay125controls</v>
      </c>
      <c r="E2764" s="163">
        <v>268</v>
      </c>
      <c r="F2764" s="163" t="str">
        <f>CONCATENATE(Table2[[#This Row],[Measure &amp; Variant]],Table2[[#This Row],[Rated Power/Unit]])</f>
        <v>BayRetroHighbay125controls268</v>
      </c>
      <c r="G2764" s="163">
        <f>Table2[[#This Row],[Rated Power/Unit]]*0.5</f>
        <v>134</v>
      </c>
    </row>
    <row r="2765" spans="2:7">
      <c r="B2765" s="328" t="s">
        <v>271</v>
      </c>
      <c r="C2765" s="328" t="s">
        <v>346</v>
      </c>
      <c r="D2765" s="328" t="str">
        <f>CONCATENATE(Table2[[#This Row],[Measure]],Table2[[#This Row],[Variant]])</f>
        <v>BayRetroHighbay125controls</v>
      </c>
      <c r="E2765" s="163">
        <v>269</v>
      </c>
      <c r="F2765" s="163" t="str">
        <f>CONCATENATE(Table2[[#This Row],[Measure &amp; Variant]],Table2[[#This Row],[Rated Power/Unit]])</f>
        <v>BayRetroHighbay125controls269</v>
      </c>
      <c r="G2765" s="163">
        <f>Table2[[#This Row],[Rated Power/Unit]]*0.5</f>
        <v>134.5</v>
      </c>
    </row>
    <row r="2766" spans="2:7">
      <c r="B2766" s="328" t="s">
        <v>271</v>
      </c>
      <c r="C2766" s="328" t="s">
        <v>346</v>
      </c>
      <c r="D2766" s="328" t="str">
        <f>CONCATENATE(Table2[[#This Row],[Measure]],Table2[[#This Row],[Variant]])</f>
        <v>BayRetroHighbay125controls</v>
      </c>
      <c r="E2766" s="163">
        <v>270</v>
      </c>
      <c r="F2766" s="163" t="str">
        <f>CONCATENATE(Table2[[#This Row],[Measure &amp; Variant]],Table2[[#This Row],[Rated Power/Unit]])</f>
        <v>BayRetroHighbay125controls270</v>
      </c>
      <c r="G2766" s="163">
        <f>Table2[[#This Row],[Rated Power/Unit]]*0.5</f>
        <v>135</v>
      </c>
    </row>
    <row r="2767" spans="2:7">
      <c r="B2767" s="328" t="s">
        <v>271</v>
      </c>
      <c r="C2767" s="328" t="s">
        <v>346</v>
      </c>
      <c r="D2767" s="328" t="str">
        <f>CONCATENATE(Table2[[#This Row],[Measure]],Table2[[#This Row],[Variant]])</f>
        <v>BayRetroHighbay125controls</v>
      </c>
      <c r="E2767" s="163">
        <v>271</v>
      </c>
      <c r="F2767" s="163" t="str">
        <f>CONCATENATE(Table2[[#This Row],[Measure &amp; Variant]],Table2[[#This Row],[Rated Power/Unit]])</f>
        <v>BayRetroHighbay125controls271</v>
      </c>
      <c r="G2767" s="163">
        <f>Table2[[#This Row],[Rated Power/Unit]]*0.5</f>
        <v>135.5</v>
      </c>
    </row>
    <row r="2768" spans="2:7">
      <c r="B2768" s="328" t="s">
        <v>271</v>
      </c>
      <c r="C2768" s="328" t="s">
        <v>346</v>
      </c>
      <c r="D2768" s="328" t="str">
        <f>CONCATENATE(Table2[[#This Row],[Measure]],Table2[[#This Row],[Variant]])</f>
        <v>BayRetroHighbay125controls</v>
      </c>
      <c r="E2768" s="163">
        <v>272</v>
      </c>
      <c r="F2768" s="163" t="str">
        <f>CONCATENATE(Table2[[#This Row],[Measure &amp; Variant]],Table2[[#This Row],[Rated Power/Unit]])</f>
        <v>BayRetroHighbay125controls272</v>
      </c>
      <c r="G2768" s="163">
        <f>Table2[[#This Row],[Rated Power/Unit]]*0.5</f>
        <v>136</v>
      </c>
    </row>
    <row r="2769" spans="2:7">
      <c r="B2769" s="328" t="s">
        <v>271</v>
      </c>
      <c r="C2769" s="328" t="s">
        <v>346</v>
      </c>
      <c r="D2769" s="328" t="str">
        <f>CONCATENATE(Table2[[#This Row],[Measure]],Table2[[#This Row],[Variant]])</f>
        <v>BayRetroHighbay125controls</v>
      </c>
      <c r="E2769" s="163">
        <v>273</v>
      </c>
      <c r="F2769" s="163" t="str">
        <f>CONCATENATE(Table2[[#This Row],[Measure &amp; Variant]],Table2[[#This Row],[Rated Power/Unit]])</f>
        <v>BayRetroHighbay125controls273</v>
      </c>
      <c r="G2769" s="163">
        <f>Table2[[#This Row],[Rated Power/Unit]]*0.5</f>
        <v>136.5</v>
      </c>
    </row>
    <row r="2770" spans="2:7">
      <c r="B2770" s="328" t="s">
        <v>271</v>
      </c>
      <c r="C2770" s="328" t="s">
        <v>346</v>
      </c>
      <c r="D2770" s="328" t="str">
        <f>CONCATENATE(Table2[[#This Row],[Measure]],Table2[[#This Row],[Variant]])</f>
        <v>BayRetroHighbay125controls</v>
      </c>
      <c r="E2770" s="163">
        <v>274</v>
      </c>
      <c r="F2770" s="163" t="str">
        <f>CONCATENATE(Table2[[#This Row],[Measure &amp; Variant]],Table2[[#This Row],[Rated Power/Unit]])</f>
        <v>BayRetroHighbay125controls274</v>
      </c>
      <c r="G2770" s="163">
        <f>Table2[[#This Row],[Rated Power/Unit]]*0.5</f>
        <v>137</v>
      </c>
    </row>
    <row r="2771" spans="2:7">
      <c r="B2771" s="328" t="s">
        <v>271</v>
      </c>
      <c r="C2771" s="328" t="s">
        <v>346</v>
      </c>
      <c r="D2771" s="328" t="str">
        <f>CONCATENATE(Table2[[#This Row],[Measure]],Table2[[#This Row],[Variant]])</f>
        <v>BayRetroHighbay125controls</v>
      </c>
      <c r="E2771" s="163">
        <v>275</v>
      </c>
      <c r="F2771" s="163" t="str">
        <f>CONCATENATE(Table2[[#This Row],[Measure &amp; Variant]],Table2[[#This Row],[Rated Power/Unit]])</f>
        <v>BayRetroHighbay125controls275</v>
      </c>
      <c r="G2771" s="163">
        <f>Table2[[#This Row],[Rated Power/Unit]]*0.5</f>
        <v>137.5</v>
      </c>
    </row>
    <row r="2772" spans="2:7">
      <c r="B2772" s="328" t="s">
        <v>271</v>
      </c>
      <c r="C2772" s="328" t="s">
        <v>346</v>
      </c>
      <c r="D2772" s="328" t="str">
        <f>CONCATENATE(Table2[[#This Row],[Measure]],Table2[[#This Row],[Variant]])</f>
        <v>BayRetroHighbay125controls</v>
      </c>
      <c r="E2772" s="163">
        <v>276</v>
      </c>
      <c r="F2772" s="163" t="str">
        <f>CONCATENATE(Table2[[#This Row],[Measure &amp; Variant]],Table2[[#This Row],[Rated Power/Unit]])</f>
        <v>BayRetroHighbay125controls276</v>
      </c>
      <c r="G2772" s="163">
        <f>Table2[[#This Row],[Rated Power/Unit]]*0.5</f>
        <v>138</v>
      </c>
    </row>
    <row r="2773" spans="2:7">
      <c r="B2773" s="328" t="s">
        <v>271</v>
      </c>
      <c r="C2773" s="328" t="s">
        <v>346</v>
      </c>
      <c r="D2773" s="328" t="str">
        <f>CONCATENATE(Table2[[#This Row],[Measure]],Table2[[#This Row],[Variant]])</f>
        <v>BayRetroHighbay125controls</v>
      </c>
      <c r="E2773" s="163">
        <v>277</v>
      </c>
      <c r="F2773" s="163" t="str">
        <f>CONCATENATE(Table2[[#This Row],[Measure &amp; Variant]],Table2[[#This Row],[Rated Power/Unit]])</f>
        <v>BayRetroHighbay125controls277</v>
      </c>
      <c r="G2773" s="163">
        <f>Table2[[#This Row],[Rated Power/Unit]]*0.5</f>
        <v>138.5</v>
      </c>
    </row>
    <row r="2774" spans="2:7">
      <c r="B2774" s="328" t="s">
        <v>271</v>
      </c>
      <c r="C2774" s="328" t="s">
        <v>346</v>
      </c>
      <c r="D2774" s="328" t="str">
        <f>CONCATENATE(Table2[[#This Row],[Measure]],Table2[[#This Row],[Variant]])</f>
        <v>BayRetroHighbay125controls</v>
      </c>
      <c r="E2774" s="163">
        <v>278</v>
      </c>
      <c r="F2774" s="163" t="str">
        <f>CONCATENATE(Table2[[#This Row],[Measure &amp; Variant]],Table2[[#This Row],[Rated Power/Unit]])</f>
        <v>BayRetroHighbay125controls278</v>
      </c>
      <c r="G2774" s="163">
        <f>Table2[[#This Row],[Rated Power/Unit]]*0.5</f>
        <v>139</v>
      </c>
    </row>
    <row r="2775" spans="2:7">
      <c r="B2775" s="328" t="s">
        <v>271</v>
      </c>
      <c r="C2775" s="328" t="s">
        <v>346</v>
      </c>
      <c r="D2775" s="328" t="str">
        <f>CONCATENATE(Table2[[#This Row],[Measure]],Table2[[#This Row],[Variant]])</f>
        <v>BayRetroHighbay125controls</v>
      </c>
      <c r="E2775" s="163">
        <v>279</v>
      </c>
      <c r="F2775" s="163" t="str">
        <f>CONCATENATE(Table2[[#This Row],[Measure &amp; Variant]],Table2[[#This Row],[Rated Power/Unit]])</f>
        <v>BayRetroHighbay125controls279</v>
      </c>
      <c r="G2775" s="163">
        <f>Table2[[#This Row],[Rated Power/Unit]]*0.5</f>
        <v>139.5</v>
      </c>
    </row>
    <row r="2776" spans="2:7">
      <c r="B2776" s="328" t="s">
        <v>271</v>
      </c>
      <c r="C2776" s="328" t="s">
        <v>346</v>
      </c>
      <c r="D2776" s="328" t="str">
        <f>CONCATENATE(Table2[[#This Row],[Measure]],Table2[[#This Row],[Variant]])</f>
        <v>BayRetroHighbay125controls</v>
      </c>
      <c r="E2776" s="163">
        <v>280</v>
      </c>
      <c r="F2776" s="163" t="str">
        <f>CONCATENATE(Table2[[#This Row],[Measure &amp; Variant]],Table2[[#This Row],[Rated Power/Unit]])</f>
        <v>BayRetroHighbay125controls280</v>
      </c>
      <c r="G2776" s="163">
        <f>Table2[[#This Row],[Rated Power/Unit]]*0.5</f>
        <v>140</v>
      </c>
    </row>
    <row r="2777" spans="2:7">
      <c r="B2777" s="328" t="s">
        <v>271</v>
      </c>
      <c r="C2777" s="328" t="s">
        <v>346</v>
      </c>
      <c r="D2777" s="328" t="str">
        <f>CONCATENATE(Table2[[#This Row],[Measure]],Table2[[#This Row],[Variant]])</f>
        <v>BayRetroHighbay125controls</v>
      </c>
      <c r="E2777" s="163">
        <v>281</v>
      </c>
      <c r="F2777" s="163" t="str">
        <f>CONCATENATE(Table2[[#This Row],[Measure &amp; Variant]],Table2[[#This Row],[Rated Power/Unit]])</f>
        <v>BayRetroHighbay125controls281</v>
      </c>
      <c r="G2777" s="163">
        <f>Table2[[#This Row],[Rated Power/Unit]]*0.5</f>
        <v>140.5</v>
      </c>
    </row>
    <row r="2778" spans="2:7">
      <c r="B2778" s="328" t="s">
        <v>271</v>
      </c>
      <c r="C2778" s="328" t="s">
        <v>346</v>
      </c>
      <c r="D2778" s="328" t="str">
        <f>CONCATENATE(Table2[[#This Row],[Measure]],Table2[[#This Row],[Variant]])</f>
        <v>BayRetroHighbay125controls</v>
      </c>
      <c r="E2778" s="163">
        <v>282</v>
      </c>
      <c r="F2778" s="163" t="str">
        <f>CONCATENATE(Table2[[#This Row],[Measure &amp; Variant]],Table2[[#This Row],[Rated Power/Unit]])</f>
        <v>BayRetroHighbay125controls282</v>
      </c>
      <c r="G2778" s="163">
        <f>Table2[[#This Row],[Rated Power/Unit]]*0.5</f>
        <v>141</v>
      </c>
    </row>
    <row r="2779" spans="2:7">
      <c r="B2779" s="328" t="s">
        <v>271</v>
      </c>
      <c r="C2779" s="328" t="s">
        <v>346</v>
      </c>
      <c r="D2779" s="328" t="str">
        <f>CONCATENATE(Table2[[#This Row],[Measure]],Table2[[#This Row],[Variant]])</f>
        <v>BayRetroHighbay125controls</v>
      </c>
      <c r="E2779" s="163">
        <v>283</v>
      </c>
      <c r="F2779" s="163" t="str">
        <f>CONCATENATE(Table2[[#This Row],[Measure &amp; Variant]],Table2[[#This Row],[Rated Power/Unit]])</f>
        <v>BayRetroHighbay125controls283</v>
      </c>
      <c r="G2779" s="163">
        <f>Table2[[#This Row],[Rated Power/Unit]]*0.5</f>
        <v>141.5</v>
      </c>
    </row>
    <row r="2780" spans="2:7">
      <c r="B2780" s="328" t="s">
        <v>271</v>
      </c>
      <c r="C2780" s="328" t="s">
        <v>346</v>
      </c>
      <c r="D2780" s="328" t="str">
        <f>CONCATENATE(Table2[[#This Row],[Measure]],Table2[[#This Row],[Variant]])</f>
        <v>BayRetroHighbay125controls</v>
      </c>
      <c r="E2780" s="163">
        <v>284</v>
      </c>
      <c r="F2780" s="163" t="str">
        <f>CONCATENATE(Table2[[#This Row],[Measure &amp; Variant]],Table2[[#This Row],[Rated Power/Unit]])</f>
        <v>BayRetroHighbay125controls284</v>
      </c>
      <c r="G2780" s="163">
        <f>Table2[[#This Row],[Rated Power/Unit]]*0.5</f>
        <v>142</v>
      </c>
    </row>
    <row r="2781" spans="2:7">
      <c r="B2781" s="328" t="s">
        <v>271</v>
      </c>
      <c r="C2781" s="328" t="s">
        <v>346</v>
      </c>
      <c r="D2781" s="328" t="str">
        <f>CONCATENATE(Table2[[#This Row],[Measure]],Table2[[#This Row],[Variant]])</f>
        <v>BayRetroHighbay125controls</v>
      </c>
      <c r="E2781" s="163">
        <v>285</v>
      </c>
      <c r="F2781" s="163" t="str">
        <f>CONCATENATE(Table2[[#This Row],[Measure &amp; Variant]],Table2[[#This Row],[Rated Power/Unit]])</f>
        <v>BayRetroHighbay125controls285</v>
      </c>
      <c r="G2781" s="163">
        <f>Table2[[#This Row],[Rated Power/Unit]]*0.5</f>
        <v>142.5</v>
      </c>
    </row>
    <row r="2782" spans="2:7">
      <c r="B2782" s="328" t="s">
        <v>271</v>
      </c>
      <c r="C2782" s="328" t="s">
        <v>346</v>
      </c>
      <c r="D2782" s="328" t="str">
        <f>CONCATENATE(Table2[[#This Row],[Measure]],Table2[[#This Row],[Variant]])</f>
        <v>BayRetroHighbay125controls</v>
      </c>
      <c r="E2782" s="163">
        <v>286</v>
      </c>
      <c r="F2782" s="163" t="str">
        <f>CONCATENATE(Table2[[#This Row],[Measure &amp; Variant]],Table2[[#This Row],[Rated Power/Unit]])</f>
        <v>BayRetroHighbay125controls286</v>
      </c>
      <c r="G2782" s="163">
        <f>Table2[[#This Row],[Rated Power/Unit]]*0.5</f>
        <v>143</v>
      </c>
    </row>
    <row r="2783" spans="2:7">
      <c r="B2783" s="328" t="s">
        <v>271</v>
      </c>
      <c r="C2783" s="328" t="s">
        <v>346</v>
      </c>
      <c r="D2783" s="328" t="str">
        <f>CONCATENATE(Table2[[#This Row],[Measure]],Table2[[#This Row],[Variant]])</f>
        <v>BayRetroHighbay125controls</v>
      </c>
      <c r="E2783" s="163">
        <v>287</v>
      </c>
      <c r="F2783" s="163" t="str">
        <f>CONCATENATE(Table2[[#This Row],[Measure &amp; Variant]],Table2[[#This Row],[Rated Power/Unit]])</f>
        <v>BayRetroHighbay125controls287</v>
      </c>
      <c r="G2783" s="163">
        <f>Table2[[#This Row],[Rated Power/Unit]]*0.5</f>
        <v>143.5</v>
      </c>
    </row>
    <row r="2784" spans="2:7">
      <c r="B2784" s="328" t="s">
        <v>271</v>
      </c>
      <c r="C2784" s="328" t="s">
        <v>346</v>
      </c>
      <c r="D2784" s="328" t="str">
        <f>CONCATENATE(Table2[[#This Row],[Measure]],Table2[[#This Row],[Variant]])</f>
        <v>BayRetroHighbay125controls</v>
      </c>
      <c r="E2784" s="163">
        <v>288</v>
      </c>
      <c r="F2784" s="163" t="str">
        <f>CONCATENATE(Table2[[#This Row],[Measure &amp; Variant]],Table2[[#This Row],[Rated Power/Unit]])</f>
        <v>BayRetroHighbay125controls288</v>
      </c>
      <c r="G2784" s="163">
        <f>Table2[[#This Row],[Rated Power/Unit]]*0.5</f>
        <v>144</v>
      </c>
    </row>
    <row r="2785" spans="2:7">
      <c r="B2785" s="328" t="s">
        <v>271</v>
      </c>
      <c r="C2785" s="328" t="s">
        <v>346</v>
      </c>
      <c r="D2785" s="328" t="str">
        <f>CONCATENATE(Table2[[#This Row],[Measure]],Table2[[#This Row],[Variant]])</f>
        <v>BayRetroHighbay125controls</v>
      </c>
      <c r="E2785" s="163">
        <v>289</v>
      </c>
      <c r="F2785" s="163" t="str">
        <f>CONCATENATE(Table2[[#This Row],[Measure &amp; Variant]],Table2[[#This Row],[Rated Power/Unit]])</f>
        <v>BayRetroHighbay125controls289</v>
      </c>
      <c r="G2785" s="163">
        <f>Table2[[#This Row],[Rated Power/Unit]]*0.5</f>
        <v>144.5</v>
      </c>
    </row>
    <row r="2786" spans="2:7">
      <c r="B2786" s="328" t="s">
        <v>271</v>
      </c>
      <c r="C2786" s="328" t="s">
        <v>346</v>
      </c>
      <c r="D2786" s="328" t="str">
        <f>CONCATENATE(Table2[[#This Row],[Measure]],Table2[[#This Row],[Variant]])</f>
        <v>BayRetroHighbay125controls</v>
      </c>
      <c r="E2786" s="163">
        <v>290</v>
      </c>
      <c r="F2786" s="163" t="str">
        <f>CONCATENATE(Table2[[#This Row],[Measure &amp; Variant]],Table2[[#This Row],[Rated Power/Unit]])</f>
        <v>BayRetroHighbay125controls290</v>
      </c>
      <c r="G2786" s="163">
        <f>Table2[[#This Row],[Rated Power/Unit]]*0.5</f>
        <v>145</v>
      </c>
    </row>
    <row r="2787" spans="2:7">
      <c r="B2787" s="328" t="s">
        <v>271</v>
      </c>
      <c r="C2787" s="328" t="s">
        <v>346</v>
      </c>
      <c r="D2787" s="328" t="str">
        <f>CONCATENATE(Table2[[#This Row],[Measure]],Table2[[#This Row],[Variant]])</f>
        <v>BayRetroHighbay125controls</v>
      </c>
      <c r="E2787" s="163">
        <v>291</v>
      </c>
      <c r="F2787" s="163" t="str">
        <f>CONCATENATE(Table2[[#This Row],[Measure &amp; Variant]],Table2[[#This Row],[Rated Power/Unit]])</f>
        <v>BayRetroHighbay125controls291</v>
      </c>
      <c r="G2787" s="163">
        <f>Table2[[#This Row],[Rated Power/Unit]]*0.5</f>
        <v>145.5</v>
      </c>
    </row>
    <row r="2788" spans="2:7">
      <c r="B2788" s="328" t="s">
        <v>271</v>
      </c>
      <c r="C2788" s="328" t="s">
        <v>346</v>
      </c>
      <c r="D2788" s="328" t="str">
        <f>CONCATENATE(Table2[[#This Row],[Measure]],Table2[[#This Row],[Variant]])</f>
        <v>BayRetroHighbay125controls</v>
      </c>
      <c r="E2788" s="163">
        <v>292</v>
      </c>
      <c r="F2788" s="163" t="str">
        <f>CONCATENATE(Table2[[#This Row],[Measure &amp; Variant]],Table2[[#This Row],[Rated Power/Unit]])</f>
        <v>BayRetroHighbay125controls292</v>
      </c>
      <c r="G2788" s="163">
        <f>Table2[[#This Row],[Rated Power/Unit]]*0.5</f>
        <v>146</v>
      </c>
    </row>
    <row r="2789" spans="2:7">
      <c r="B2789" s="328" t="s">
        <v>271</v>
      </c>
      <c r="C2789" s="328" t="s">
        <v>346</v>
      </c>
      <c r="D2789" s="328" t="str">
        <f>CONCATENATE(Table2[[#This Row],[Measure]],Table2[[#This Row],[Variant]])</f>
        <v>BayRetroHighbay125controls</v>
      </c>
      <c r="E2789" s="163">
        <v>293</v>
      </c>
      <c r="F2789" s="163" t="str">
        <f>CONCATENATE(Table2[[#This Row],[Measure &amp; Variant]],Table2[[#This Row],[Rated Power/Unit]])</f>
        <v>BayRetroHighbay125controls293</v>
      </c>
      <c r="G2789" s="163">
        <f>Table2[[#This Row],[Rated Power/Unit]]*0.5</f>
        <v>146.5</v>
      </c>
    </row>
    <row r="2790" spans="2:7">
      <c r="B2790" s="328" t="s">
        <v>271</v>
      </c>
      <c r="C2790" s="328" t="s">
        <v>346</v>
      </c>
      <c r="D2790" s="328" t="str">
        <f>CONCATENATE(Table2[[#This Row],[Measure]],Table2[[#This Row],[Variant]])</f>
        <v>BayRetroHighbay125controls</v>
      </c>
      <c r="E2790" s="163">
        <v>294</v>
      </c>
      <c r="F2790" s="163" t="str">
        <f>CONCATENATE(Table2[[#This Row],[Measure &amp; Variant]],Table2[[#This Row],[Rated Power/Unit]])</f>
        <v>BayRetroHighbay125controls294</v>
      </c>
      <c r="G2790" s="163">
        <f>Table2[[#This Row],[Rated Power/Unit]]*0.5</f>
        <v>147</v>
      </c>
    </row>
    <row r="2791" spans="2:7">
      <c r="B2791" s="328" t="s">
        <v>271</v>
      </c>
      <c r="C2791" s="328" t="s">
        <v>346</v>
      </c>
      <c r="D2791" s="328" t="str">
        <f>CONCATENATE(Table2[[#This Row],[Measure]],Table2[[#This Row],[Variant]])</f>
        <v>BayRetroHighbay125controls</v>
      </c>
      <c r="E2791" s="163">
        <v>295</v>
      </c>
      <c r="F2791" s="163" t="str">
        <f>CONCATENATE(Table2[[#This Row],[Measure &amp; Variant]],Table2[[#This Row],[Rated Power/Unit]])</f>
        <v>BayRetroHighbay125controls295</v>
      </c>
      <c r="G2791" s="163">
        <f>Table2[[#This Row],[Rated Power/Unit]]*0.5</f>
        <v>147.5</v>
      </c>
    </row>
    <row r="2792" spans="2:7">
      <c r="B2792" s="328" t="s">
        <v>271</v>
      </c>
      <c r="C2792" s="328" t="s">
        <v>346</v>
      </c>
      <c r="D2792" s="328" t="str">
        <f>CONCATENATE(Table2[[#This Row],[Measure]],Table2[[#This Row],[Variant]])</f>
        <v>BayRetroHighbay125controls</v>
      </c>
      <c r="E2792" s="163">
        <v>296</v>
      </c>
      <c r="F2792" s="163" t="str">
        <f>CONCATENATE(Table2[[#This Row],[Measure &amp; Variant]],Table2[[#This Row],[Rated Power/Unit]])</f>
        <v>BayRetroHighbay125controls296</v>
      </c>
      <c r="G2792" s="163">
        <f>Table2[[#This Row],[Rated Power/Unit]]*0.5</f>
        <v>148</v>
      </c>
    </row>
    <row r="2793" spans="2:7">
      <c r="B2793" s="328" t="s">
        <v>271</v>
      </c>
      <c r="C2793" s="328" t="s">
        <v>346</v>
      </c>
      <c r="D2793" s="328" t="str">
        <f>CONCATENATE(Table2[[#This Row],[Measure]],Table2[[#This Row],[Variant]])</f>
        <v>BayRetroHighbay125controls</v>
      </c>
      <c r="E2793" s="163">
        <v>297</v>
      </c>
      <c r="F2793" s="163" t="str">
        <f>CONCATENATE(Table2[[#This Row],[Measure &amp; Variant]],Table2[[#This Row],[Rated Power/Unit]])</f>
        <v>BayRetroHighbay125controls297</v>
      </c>
      <c r="G2793" s="163">
        <f>Table2[[#This Row],[Rated Power/Unit]]*0.5</f>
        <v>148.5</v>
      </c>
    </row>
    <row r="2794" spans="2:7">
      <c r="B2794" s="328" t="s">
        <v>271</v>
      </c>
      <c r="C2794" s="328" t="s">
        <v>346</v>
      </c>
      <c r="D2794" s="328" t="str">
        <f>CONCATENATE(Table2[[#This Row],[Measure]],Table2[[#This Row],[Variant]])</f>
        <v>BayRetroHighbay125controls</v>
      </c>
      <c r="E2794" s="163">
        <v>298</v>
      </c>
      <c r="F2794" s="163" t="str">
        <f>CONCATENATE(Table2[[#This Row],[Measure &amp; Variant]],Table2[[#This Row],[Rated Power/Unit]])</f>
        <v>BayRetroHighbay125controls298</v>
      </c>
      <c r="G2794" s="163">
        <f>Table2[[#This Row],[Rated Power/Unit]]*0.5</f>
        <v>149</v>
      </c>
    </row>
    <row r="2795" spans="2:7">
      <c r="B2795" s="328" t="s">
        <v>271</v>
      </c>
      <c r="C2795" s="328" t="s">
        <v>346</v>
      </c>
      <c r="D2795" s="328" t="str">
        <f>CONCATENATE(Table2[[#This Row],[Measure]],Table2[[#This Row],[Variant]])</f>
        <v>BayRetroHighbay125controls</v>
      </c>
      <c r="E2795" s="163">
        <v>299</v>
      </c>
      <c r="F2795" s="163" t="str">
        <f>CONCATENATE(Table2[[#This Row],[Measure &amp; Variant]],Table2[[#This Row],[Rated Power/Unit]])</f>
        <v>BayRetroHighbay125controls299</v>
      </c>
      <c r="G2795" s="163">
        <f>Table2[[#This Row],[Rated Power/Unit]]*0.5</f>
        <v>149.5</v>
      </c>
    </row>
    <row r="2796" spans="2:7">
      <c r="B2796" s="328" t="s">
        <v>271</v>
      </c>
      <c r="C2796" s="328" t="s">
        <v>346</v>
      </c>
      <c r="D2796" s="328" t="str">
        <f>CONCATENATE(Table2[[#This Row],[Measure]],Table2[[#This Row],[Variant]])</f>
        <v>BayRetroHighbay125controls</v>
      </c>
      <c r="E2796" s="163">
        <v>300</v>
      </c>
      <c r="F2796" s="163" t="str">
        <f>CONCATENATE(Table2[[#This Row],[Measure &amp; Variant]],Table2[[#This Row],[Rated Power/Unit]])</f>
        <v>BayRetroHighbay125controls300</v>
      </c>
      <c r="G2796" s="163">
        <f>Table2[[#This Row],[Rated Power/Unit]]*0.5</f>
        <v>150</v>
      </c>
    </row>
    <row r="2797" spans="2:7">
      <c r="B2797" s="325" t="s">
        <v>227</v>
      </c>
      <c r="C2797" s="325" t="s">
        <v>363</v>
      </c>
      <c r="D2797" s="325" t="str">
        <f>CONCATENATE(Table2[[#This Row],[Measure]],Table2[[#This Row],[Variant]])</f>
        <v>RWLampL28W25W</v>
      </c>
      <c r="E2797">
        <v>25</v>
      </c>
      <c r="F2797" t="str">
        <f>CONCATENATE(Table2[[#This Row],[Measure &amp; Variant]],Table2[[#This Row],[Rated Power/Unit]])</f>
        <v>RWLampL28W25W25</v>
      </c>
      <c r="G2797">
        <f>Table2[[#This Row],[Rated Power/Unit]]*0.88</f>
        <v>22</v>
      </c>
    </row>
    <row r="2798" spans="2:7">
      <c r="B2798" s="325" t="s">
        <v>227</v>
      </c>
      <c r="C2798" s="325" t="s">
        <v>363</v>
      </c>
      <c r="D2798" s="325" t="str">
        <f>CONCATENATE(Table2[[#This Row],[Measure]],Table2[[#This Row],[Variant]])</f>
        <v>RWLampL28W25W</v>
      </c>
      <c r="E2798">
        <v>28</v>
      </c>
      <c r="F2798" t="str">
        <f>CONCATENATE(Table2[[#This Row],[Measure &amp; Variant]],Table2[[#This Row],[Rated Power/Unit]])</f>
        <v>RWLampL28W25W28</v>
      </c>
      <c r="G2798">
        <f>Table2[[#This Row],[Rated Power/Unit]]*0.88</f>
        <v>24.64</v>
      </c>
    </row>
    <row r="2799" spans="2:7">
      <c r="B2799" s="325" t="s">
        <v>227</v>
      </c>
      <c r="C2799" s="325" t="s">
        <v>364</v>
      </c>
      <c r="D2799" s="325" t="str">
        <f>CONCATENATE(Table2[[#This Row],[Measure]],Table2[[#This Row],[Variant]])</f>
        <v>RWLampL47W</v>
      </c>
      <c r="E2799">
        <v>47</v>
      </c>
      <c r="F2799" t="str">
        <f>CONCATENATE(Table2[[#This Row],[Measure &amp; Variant]],Table2[[#This Row],[Rated Power/Unit]])</f>
        <v>RWLampL47W47</v>
      </c>
      <c r="G2799">
        <f>Table2[[#This Row],[Rated Power/Unit]]</f>
        <v>47</v>
      </c>
    </row>
    <row r="2800" spans="2:7">
      <c r="B2800" s="325" t="s">
        <v>158</v>
      </c>
      <c r="C2800" s="325" t="s">
        <v>365</v>
      </c>
      <c r="D2800" s="325" t="str">
        <f>CONCATENATE(Table2[[#This Row],[Measure]],Table2[[#This Row],[Variant]])</f>
        <v>InductionI175W</v>
      </c>
      <c r="E2800">
        <v>100</v>
      </c>
      <c r="F2800" t="str">
        <f>CONCATENATE(Table2[[#This Row],[Measure &amp; Variant]],Table2[[#This Row],[Rated Power/Unit]])</f>
        <v>InductionI175W100</v>
      </c>
      <c r="G2800">
        <v>105</v>
      </c>
    </row>
    <row r="2801" spans="2:7">
      <c r="B2801" s="325" t="s">
        <v>158</v>
      </c>
      <c r="C2801" s="325" t="s">
        <v>365</v>
      </c>
      <c r="D2801" s="325" t="str">
        <f>CONCATENATE(Table2[[#This Row],[Measure]],Table2[[#This Row],[Variant]])</f>
        <v>InductionI175W</v>
      </c>
      <c r="E2801">
        <v>120</v>
      </c>
      <c r="F2801" t="str">
        <f>CONCATENATE(Table2[[#This Row],[Measure &amp; Variant]],Table2[[#This Row],[Rated Power/Unit]])</f>
        <v>InductionI175W120</v>
      </c>
      <c r="G2801">
        <v>126</v>
      </c>
    </row>
    <row r="2802" spans="2:7">
      <c r="B2802" s="325" t="s">
        <v>158</v>
      </c>
      <c r="C2802" s="325" t="s">
        <v>365</v>
      </c>
      <c r="D2802" s="325" t="str">
        <f>CONCATENATE(Table2[[#This Row],[Measure]],Table2[[#This Row],[Variant]])</f>
        <v>InductionI175W</v>
      </c>
      <c r="E2802">
        <v>150</v>
      </c>
      <c r="F2802" t="str">
        <f>CONCATENATE(Table2[[#This Row],[Measure &amp; Variant]],Table2[[#This Row],[Rated Power/Unit]])</f>
        <v>InductionI175W150</v>
      </c>
      <c r="G2802">
        <v>158</v>
      </c>
    </row>
    <row r="2803" spans="2:7">
      <c r="B2803" s="325" t="s">
        <v>158</v>
      </c>
      <c r="C2803" s="325" t="s">
        <v>365</v>
      </c>
      <c r="D2803" s="325" t="str">
        <f>CONCATENATE(Table2[[#This Row],[Measure]],Table2[[#This Row],[Variant]])</f>
        <v>InductionI175W</v>
      </c>
      <c r="E2803">
        <v>200</v>
      </c>
      <c r="F2803" t="str">
        <f>CONCATENATE(Table2[[#This Row],[Measure &amp; Variant]],Table2[[#This Row],[Rated Power/Unit]])</f>
        <v>InductionI175W200</v>
      </c>
      <c r="G2803">
        <v>210</v>
      </c>
    </row>
    <row r="2804" spans="2:7">
      <c r="B2804" s="325" t="s">
        <v>158</v>
      </c>
      <c r="C2804" s="325" t="s">
        <v>365</v>
      </c>
      <c r="D2804" s="325" t="str">
        <f>CONCATENATE(Table2[[#This Row],[Measure]],Table2[[#This Row],[Variant]])</f>
        <v>InductionI175W</v>
      </c>
      <c r="E2804">
        <v>250</v>
      </c>
      <c r="F2804" t="str">
        <f>CONCATENATE(Table2[[#This Row],[Measure &amp; Variant]],Table2[[#This Row],[Rated Power/Unit]])</f>
        <v>InductionI175W250</v>
      </c>
      <c r="G2804">
        <v>263</v>
      </c>
    </row>
    <row r="2805" spans="2:7">
      <c r="B2805" s="325" t="s">
        <v>158</v>
      </c>
      <c r="C2805" s="325" t="s">
        <v>367</v>
      </c>
      <c r="D2805" s="325" t="str">
        <f>CONCATENATE(Table2[[#This Row],[Measure]],Table2[[#This Row],[Variant]])</f>
        <v>InductionI250W</v>
      </c>
      <c r="E2805">
        <v>300</v>
      </c>
      <c r="F2805" t="str">
        <f>CONCATENATE(Table2[[#This Row],[Measure &amp; Variant]],Table2[[#This Row],[Rated Power/Unit]])</f>
        <v>InductionI250W300</v>
      </c>
      <c r="G2805">
        <v>315</v>
      </c>
    </row>
    <row r="2806" spans="2:7">
      <c r="B2806" s="325" t="s">
        <v>158</v>
      </c>
      <c r="C2806" s="325" t="s">
        <v>367</v>
      </c>
      <c r="D2806" s="325" t="str">
        <f>CONCATENATE(Table2[[#This Row],[Measure]],Table2[[#This Row],[Variant]])</f>
        <v>InductionI250W</v>
      </c>
      <c r="E2806">
        <v>400</v>
      </c>
      <c r="F2806" t="str">
        <f>CONCATENATE(Table2[[#This Row],[Measure &amp; Variant]],Table2[[#This Row],[Rated Power/Unit]])</f>
        <v>InductionI250W400</v>
      </c>
      <c r="G2806">
        <v>420</v>
      </c>
    </row>
    <row r="2807" spans="2:7">
      <c r="B2807" s="325" t="s">
        <v>236</v>
      </c>
      <c r="C2807" s="325" t="s">
        <v>369</v>
      </c>
      <c r="D2807" s="325" t="str">
        <f>CONCATENATE(Table2[[#This Row],[Measure]],Table2[[#This Row],[Variant]])</f>
        <v>WallWall49</v>
      </c>
      <c r="E2807">
        <v>5</v>
      </c>
      <c r="F2807" t="str">
        <f>CONCATENATE(Table2[[#This Row],[Measure &amp; Variant]],Table2[[#This Row],[Rated Power/Unit]])</f>
        <v>WallWall495</v>
      </c>
      <c r="G2807">
        <f>Table2[[#This Row],[Rated Power/Unit]]</f>
        <v>5</v>
      </c>
    </row>
    <row r="2808" spans="2:7">
      <c r="B2808" s="325" t="s">
        <v>236</v>
      </c>
      <c r="C2808" s="325" t="s">
        <v>369</v>
      </c>
      <c r="D2808" s="325" t="str">
        <f>CONCATENATE(Table2[[#This Row],[Measure]],Table2[[#This Row],[Variant]])</f>
        <v>WallWall49</v>
      </c>
      <c r="E2808">
        <v>6</v>
      </c>
      <c r="F2808" t="str">
        <f>CONCATENATE(Table2[[#This Row],[Measure &amp; Variant]],Table2[[#This Row],[Rated Power/Unit]])</f>
        <v>WallWall496</v>
      </c>
      <c r="G2808">
        <f>Table2[[#This Row],[Rated Power/Unit]]</f>
        <v>6</v>
      </c>
    </row>
    <row r="2809" spans="2:7">
      <c r="B2809" s="325" t="s">
        <v>236</v>
      </c>
      <c r="C2809" s="325" t="s">
        <v>369</v>
      </c>
      <c r="D2809" s="325" t="str">
        <f>CONCATENATE(Table2[[#This Row],[Measure]],Table2[[#This Row],[Variant]])</f>
        <v>WallWall49</v>
      </c>
      <c r="E2809">
        <v>7</v>
      </c>
      <c r="F2809" t="str">
        <f>CONCATENATE(Table2[[#This Row],[Measure &amp; Variant]],Table2[[#This Row],[Rated Power/Unit]])</f>
        <v>WallWall497</v>
      </c>
      <c r="G2809">
        <f>Table2[[#This Row],[Rated Power/Unit]]</f>
        <v>7</v>
      </c>
    </row>
    <row r="2810" spans="2:7">
      <c r="B2810" s="325" t="s">
        <v>236</v>
      </c>
      <c r="C2810" s="325" t="s">
        <v>369</v>
      </c>
      <c r="D2810" s="325" t="str">
        <f>CONCATENATE(Table2[[#This Row],[Measure]],Table2[[#This Row],[Variant]])</f>
        <v>WallWall49</v>
      </c>
      <c r="E2810">
        <v>8</v>
      </c>
      <c r="F2810" t="str">
        <f>CONCATENATE(Table2[[#This Row],[Measure &amp; Variant]],Table2[[#This Row],[Rated Power/Unit]])</f>
        <v>WallWall498</v>
      </c>
      <c r="G2810">
        <f>Table2[[#This Row],[Rated Power/Unit]]</f>
        <v>8</v>
      </c>
    </row>
    <row r="2811" spans="2:7">
      <c r="B2811" s="325" t="s">
        <v>236</v>
      </c>
      <c r="C2811" s="325" t="s">
        <v>369</v>
      </c>
      <c r="D2811" s="325" t="str">
        <f>CONCATENATE(Table2[[#This Row],[Measure]],Table2[[#This Row],[Variant]])</f>
        <v>WallWall49</v>
      </c>
      <c r="E2811">
        <v>9</v>
      </c>
      <c r="F2811" t="str">
        <f>CONCATENATE(Table2[[#This Row],[Measure &amp; Variant]],Table2[[#This Row],[Rated Power/Unit]])</f>
        <v>WallWall499</v>
      </c>
      <c r="G2811">
        <f>Table2[[#This Row],[Rated Power/Unit]]</f>
        <v>9</v>
      </c>
    </row>
    <row r="2812" spans="2:7">
      <c r="B2812" s="325" t="s">
        <v>236</v>
      </c>
      <c r="C2812" s="325" t="s">
        <v>369</v>
      </c>
      <c r="D2812" s="325" t="str">
        <f>CONCATENATE(Table2[[#This Row],[Measure]],Table2[[#This Row],[Variant]])</f>
        <v>WallWall49</v>
      </c>
      <c r="E2812">
        <v>10</v>
      </c>
      <c r="F2812" t="str">
        <f>CONCATENATE(Table2[[#This Row],[Measure &amp; Variant]],Table2[[#This Row],[Rated Power/Unit]])</f>
        <v>WallWall4910</v>
      </c>
      <c r="G2812">
        <f>Table2[[#This Row],[Rated Power/Unit]]</f>
        <v>10</v>
      </c>
    </row>
    <row r="2813" spans="2:7">
      <c r="B2813" s="325" t="s">
        <v>236</v>
      </c>
      <c r="C2813" s="325" t="s">
        <v>369</v>
      </c>
      <c r="D2813" s="325" t="str">
        <f>CONCATENATE(Table2[[#This Row],[Measure]],Table2[[#This Row],[Variant]])</f>
        <v>WallWall49</v>
      </c>
      <c r="E2813">
        <v>11</v>
      </c>
      <c r="F2813" t="str">
        <f>CONCATENATE(Table2[[#This Row],[Measure &amp; Variant]],Table2[[#This Row],[Rated Power/Unit]])</f>
        <v>WallWall4911</v>
      </c>
      <c r="G2813">
        <f>Table2[[#This Row],[Rated Power/Unit]]</f>
        <v>11</v>
      </c>
    </row>
    <row r="2814" spans="2:7">
      <c r="B2814" s="325" t="s">
        <v>236</v>
      </c>
      <c r="C2814" s="325" t="s">
        <v>369</v>
      </c>
      <c r="D2814" s="325" t="str">
        <f>CONCATENATE(Table2[[#This Row],[Measure]],Table2[[#This Row],[Variant]])</f>
        <v>WallWall49</v>
      </c>
      <c r="E2814">
        <v>12</v>
      </c>
      <c r="F2814" t="str">
        <f>CONCATENATE(Table2[[#This Row],[Measure &amp; Variant]],Table2[[#This Row],[Rated Power/Unit]])</f>
        <v>WallWall4912</v>
      </c>
      <c r="G2814">
        <f>Table2[[#This Row],[Rated Power/Unit]]</f>
        <v>12</v>
      </c>
    </row>
    <row r="2815" spans="2:7">
      <c r="B2815" s="325" t="s">
        <v>236</v>
      </c>
      <c r="C2815" s="325" t="s">
        <v>369</v>
      </c>
      <c r="D2815" s="325" t="str">
        <f>CONCATENATE(Table2[[#This Row],[Measure]],Table2[[#This Row],[Variant]])</f>
        <v>WallWall49</v>
      </c>
      <c r="E2815">
        <v>13</v>
      </c>
      <c r="F2815" t="str">
        <f>CONCATENATE(Table2[[#This Row],[Measure &amp; Variant]],Table2[[#This Row],[Rated Power/Unit]])</f>
        <v>WallWall4913</v>
      </c>
      <c r="G2815">
        <f>Table2[[#This Row],[Rated Power/Unit]]</f>
        <v>13</v>
      </c>
    </row>
    <row r="2816" spans="2:7">
      <c r="B2816" s="325" t="s">
        <v>236</v>
      </c>
      <c r="C2816" s="325" t="s">
        <v>369</v>
      </c>
      <c r="D2816" s="325" t="str">
        <f>CONCATENATE(Table2[[#This Row],[Measure]],Table2[[#This Row],[Variant]])</f>
        <v>WallWall49</v>
      </c>
      <c r="E2816">
        <v>14</v>
      </c>
      <c r="F2816" t="str">
        <f>CONCATENATE(Table2[[#This Row],[Measure &amp; Variant]],Table2[[#This Row],[Rated Power/Unit]])</f>
        <v>WallWall4914</v>
      </c>
      <c r="G2816">
        <f>Table2[[#This Row],[Rated Power/Unit]]</f>
        <v>14</v>
      </c>
    </row>
    <row r="2817" spans="2:7">
      <c r="B2817" s="325" t="s">
        <v>236</v>
      </c>
      <c r="C2817" s="325" t="s">
        <v>369</v>
      </c>
      <c r="D2817" s="325" t="str">
        <f>CONCATENATE(Table2[[#This Row],[Measure]],Table2[[#This Row],[Variant]])</f>
        <v>WallWall49</v>
      </c>
      <c r="E2817">
        <v>15</v>
      </c>
      <c r="F2817" t="str">
        <f>CONCATENATE(Table2[[#This Row],[Measure &amp; Variant]],Table2[[#This Row],[Rated Power/Unit]])</f>
        <v>WallWall4915</v>
      </c>
      <c r="G2817">
        <f>Table2[[#This Row],[Rated Power/Unit]]</f>
        <v>15</v>
      </c>
    </row>
    <row r="2818" spans="2:7">
      <c r="B2818" s="325" t="s">
        <v>236</v>
      </c>
      <c r="C2818" s="325" t="s">
        <v>369</v>
      </c>
      <c r="D2818" s="325" t="str">
        <f>CONCATENATE(Table2[[#This Row],[Measure]],Table2[[#This Row],[Variant]])</f>
        <v>WallWall49</v>
      </c>
      <c r="E2818">
        <v>16</v>
      </c>
      <c r="F2818" t="str">
        <f>CONCATENATE(Table2[[#This Row],[Measure &amp; Variant]],Table2[[#This Row],[Rated Power/Unit]])</f>
        <v>WallWall4916</v>
      </c>
      <c r="G2818">
        <f>Table2[[#This Row],[Rated Power/Unit]]</f>
        <v>16</v>
      </c>
    </row>
    <row r="2819" spans="2:7">
      <c r="B2819" s="325" t="s">
        <v>236</v>
      </c>
      <c r="C2819" s="325" t="s">
        <v>369</v>
      </c>
      <c r="D2819" s="325" t="str">
        <f>CONCATENATE(Table2[[#This Row],[Measure]],Table2[[#This Row],[Variant]])</f>
        <v>WallWall49</v>
      </c>
      <c r="E2819">
        <v>17</v>
      </c>
      <c r="F2819" t="str">
        <f>CONCATENATE(Table2[[#This Row],[Measure &amp; Variant]],Table2[[#This Row],[Rated Power/Unit]])</f>
        <v>WallWall4917</v>
      </c>
      <c r="G2819">
        <f>Table2[[#This Row],[Rated Power/Unit]]</f>
        <v>17</v>
      </c>
    </row>
    <row r="2820" spans="2:7">
      <c r="B2820" s="325" t="s">
        <v>236</v>
      </c>
      <c r="C2820" s="325" t="s">
        <v>369</v>
      </c>
      <c r="D2820" s="325" t="str">
        <f>CONCATENATE(Table2[[#This Row],[Measure]],Table2[[#This Row],[Variant]])</f>
        <v>WallWall49</v>
      </c>
      <c r="E2820">
        <v>18</v>
      </c>
      <c r="F2820" t="str">
        <f>CONCATENATE(Table2[[#This Row],[Measure &amp; Variant]],Table2[[#This Row],[Rated Power/Unit]])</f>
        <v>WallWall4918</v>
      </c>
      <c r="G2820">
        <f>Table2[[#This Row],[Rated Power/Unit]]</f>
        <v>18</v>
      </c>
    </row>
    <row r="2821" spans="2:7">
      <c r="B2821" s="325" t="s">
        <v>236</v>
      </c>
      <c r="C2821" s="325" t="s">
        <v>369</v>
      </c>
      <c r="D2821" s="325" t="str">
        <f>CONCATENATE(Table2[[#This Row],[Measure]],Table2[[#This Row],[Variant]])</f>
        <v>WallWall49</v>
      </c>
      <c r="E2821">
        <v>19</v>
      </c>
      <c r="F2821" t="str">
        <f>CONCATENATE(Table2[[#This Row],[Measure &amp; Variant]],Table2[[#This Row],[Rated Power/Unit]])</f>
        <v>WallWall4919</v>
      </c>
      <c r="G2821">
        <f>Table2[[#This Row],[Rated Power/Unit]]</f>
        <v>19</v>
      </c>
    </row>
    <row r="2822" spans="2:7">
      <c r="B2822" s="325" t="s">
        <v>236</v>
      </c>
      <c r="C2822" s="325" t="s">
        <v>369</v>
      </c>
      <c r="D2822" s="325" t="str">
        <f>CONCATENATE(Table2[[#This Row],[Measure]],Table2[[#This Row],[Variant]])</f>
        <v>WallWall49</v>
      </c>
      <c r="E2822">
        <v>20</v>
      </c>
      <c r="F2822" t="str">
        <f>CONCATENATE(Table2[[#This Row],[Measure &amp; Variant]],Table2[[#This Row],[Rated Power/Unit]])</f>
        <v>WallWall4920</v>
      </c>
      <c r="G2822">
        <f>Table2[[#This Row],[Rated Power/Unit]]</f>
        <v>20</v>
      </c>
    </row>
    <row r="2823" spans="2:7">
      <c r="B2823" s="325" t="s">
        <v>236</v>
      </c>
      <c r="C2823" s="325" t="s">
        <v>369</v>
      </c>
      <c r="D2823" s="325" t="str">
        <f>CONCATENATE(Table2[[#This Row],[Measure]],Table2[[#This Row],[Variant]])</f>
        <v>WallWall49</v>
      </c>
      <c r="E2823">
        <v>21</v>
      </c>
      <c r="F2823" t="str">
        <f>CONCATENATE(Table2[[#This Row],[Measure &amp; Variant]],Table2[[#This Row],[Rated Power/Unit]])</f>
        <v>WallWall4921</v>
      </c>
      <c r="G2823">
        <f>Table2[[#This Row],[Rated Power/Unit]]</f>
        <v>21</v>
      </c>
    </row>
    <row r="2824" spans="2:7">
      <c r="B2824" s="325" t="s">
        <v>236</v>
      </c>
      <c r="C2824" s="325" t="s">
        <v>369</v>
      </c>
      <c r="D2824" s="325" t="str">
        <f>CONCATENATE(Table2[[#This Row],[Measure]],Table2[[#This Row],[Variant]])</f>
        <v>WallWall49</v>
      </c>
      <c r="E2824">
        <v>22</v>
      </c>
      <c r="F2824" t="str">
        <f>CONCATENATE(Table2[[#This Row],[Measure &amp; Variant]],Table2[[#This Row],[Rated Power/Unit]])</f>
        <v>WallWall4922</v>
      </c>
      <c r="G2824">
        <f>Table2[[#This Row],[Rated Power/Unit]]</f>
        <v>22</v>
      </c>
    </row>
    <row r="2825" spans="2:7">
      <c r="B2825" s="325" t="s">
        <v>236</v>
      </c>
      <c r="C2825" s="325" t="s">
        <v>369</v>
      </c>
      <c r="D2825" s="325" t="str">
        <f>CONCATENATE(Table2[[#This Row],[Measure]],Table2[[#This Row],[Variant]])</f>
        <v>WallWall49</v>
      </c>
      <c r="E2825">
        <v>23</v>
      </c>
      <c r="F2825" t="str">
        <f>CONCATENATE(Table2[[#This Row],[Measure &amp; Variant]],Table2[[#This Row],[Rated Power/Unit]])</f>
        <v>WallWall4923</v>
      </c>
      <c r="G2825">
        <f>Table2[[#This Row],[Rated Power/Unit]]</f>
        <v>23</v>
      </c>
    </row>
    <row r="2826" spans="2:7">
      <c r="B2826" s="325" t="s">
        <v>236</v>
      </c>
      <c r="C2826" s="325" t="s">
        <v>369</v>
      </c>
      <c r="D2826" s="325" t="str">
        <f>CONCATENATE(Table2[[#This Row],[Measure]],Table2[[#This Row],[Variant]])</f>
        <v>WallWall49</v>
      </c>
      <c r="E2826">
        <v>24</v>
      </c>
      <c r="F2826" t="str">
        <f>CONCATENATE(Table2[[#This Row],[Measure &amp; Variant]],Table2[[#This Row],[Rated Power/Unit]])</f>
        <v>WallWall4924</v>
      </c>
      <c r="G2826">
        <f>Table2[[#This Row],[Rated Power/Unit]]</f>
        <v>24</v>
      </c>
    </row>
    <row r="2827" spans="2:7">
      <c r="B2827" s="325" t="s">
        <v>236</v>
      </c>
      <c r="C2827" s="325" t="s">
        <v>369</v>
      </c>
      <c r="D2827" s="325" t="str">
        <f>CONCATENATE(Table2[[#This Row],[Measure]],Table2[[#This Row],[Variant]])</f>
        <v>WallWall49</v>
      </c>
      <c r="E2827">
        <v>25</v>
      </c>
      <c r="F2827" t="str">
        <f>CONCATENATE(Table2[[#This Row],[Measure &amp; Variant]],Table2[[#This Row],[Rated Power/Unit]])</f>
        <v>WallWall4925</v>
      </c>
      <c r="G2827">
        <f>Table2[[#This Row],[Rated Power/Unit]]</f>
        <v>25</v>
      </c>
    </row>
    <row r="2828" spans="2:7">
      <c r="B2828" s="325" t="s">
        <v>236</v>
      </c>
      <c r="C2828" s="325" t="s">
        <v>369</v>
      </c>
      <c r="D2828" s="325" t="str">
        <f>CONCATENATE(Table2[[#This Row],[Measure]],Table2[[#This Row],[Variant]])</f>
        <v>WallWall49</v>
      </c>
      <c r="E2828">
        <v>26</v>
      </c>
      <c r="F2828" t="str">
        <f>CONCATENATE(Table2[[#This Row],[Measure &amp; Variant]],Table2[[#This Row],[Rated Power/Unit]])</f>
        <v>WallWall4926</v>
      </c>
      <c r="G2828">
        <f>Table2[[#This Row],[Rated Power/Unit]]</f>
        <v>26</v>
      </c>
    </row>
    <row r="2829" spans="2:7">
      <c r="B2829" s="325" t="s">
        <v>236</v>
      </c>
      <c r="C2829" s="325" t="s">
        <v>369</v>
      </c>
      <c r="D2829" s="325" t="str">
        <f>CONCATENATE(Table2[[#This Row],[Measure]],Table2[[#This Row],[Variant]])</f>
        <v>WallWall49</v>
      </c>
      <c r="E2829">
        <v>27</v>
      </c>
      <c r="F2829" t="str">
        <f>CONCATENATE(Table2[[#This Row],[Measure &amp; Variant]],Table2[[#This Row],[Rated Power/Unit]])</f>
        <v>WallWall4927</v>
      </c>
      <c r="G2829">
        <f>Table2[[#This Row],[Rated Power/Unit]]</f>
        <v>27</v>
      </c>
    </row>
    <row r="2830" spans="2:7">
      <c r="B2830" s="325" t="s">
        <v>236</v>
      </c>
      <c r="C2830" s="325" t="s">
        <v>369</v>
      </c>
      <c r="D2830" s="325" t="str">
        <f>CONCATENATE(Table2[[#This Row],[Measure]],Table2[[#This Row],[Variant]])</f>
        <v>WallWall49</v>
      </c>
      <c r="E2830">
        <v>28</v>
      </c>
      <c r="F2830" t="str">
        <f>CONCATENATE(Table2[[#This Row],[Measure &amp; Variant]],Table2[[#This Row],[Rated Power/Unit]])</f>
        <v>WallWall4928</v>
      </c>
      <c r="G2830">
        <f>Table2[[#This Row],[Rated Power/Unit]]</f>
        <v>28</v>
      </c>
    </row>
    <row r="2831" spans="2:7">
      <c r="B2831" s="325" t="s">
        <v>236</v>
      </c>
      <c r="C2831" s="325" t="s">
        <v>369</v>
      </c>
      <c r="D2831" s="325" t="str">
        <f>CONCATENATE(Table2[[#This Row],[Measure]],Table2[[#This Row],[Variant]])</f>
        <v>WallWall49</v>
      </c>
      <c r="E2831">
        <v>29</v>
      </c>
      <c r="F2831" t="str">
        <f>CONCATENATE(Table2[[#This Row],[Measure &amp; Variant]],Table2[[#This Row],[Rated Power/Unit]])</f>
        <v>WallWall4929</v>
      </c>
      <c r="G2831">
        <f>Table2[[#This Row],[Rated Power/Unit]]</f>
        <v>29</v>
      </c>
    </row>
    <row r="2832" spans="2:7">
      <c r="B2832" s="325" t="s">
        <v>236</v>
      </c>
      <c r="C2832" s="325" t="s">
        <v>369</v>
      </c>
      <c r="D2832" s="325" t="str">
        <f>CONCATENATE(Table2[[#This Row],[Measure]],Table2[[#This Row],[Variant]])</f>
        <v>WallWall49</v>
      </c>
      <c r="E2832">
        <v>30</v>
      </c>
      <c r="F2832" t="str">
        <f>CONCATENATE(Table2[[#This Row],[Measure &amp; Variant]],Table2[[#This Row],[Rated Power/Unit]])</f>
        <v>WallWall4930</v>
      </c>
      <c r="G2832">
        <f>Table2[[#This Row],[Rated Power/Unit]]</f>
        <v>30</v>
      </c>
    </row>
    <row r="2833" spans="2:7">
      <c r="B2833" s="325" t="s">
        <v>236</v>
      </c>
      <c r="C2833" s="325" t="s">
        <v>369</v>
      </c>
      <c r="D2833" s="325" t="str">
        <f>CONCATENATE(Table2[[#This Row],[Measure]],Table2[[#This Row],[Variant]])</f>
        <v>WallWall49</v>
      </c>
      <c r="E2833">
        <v>31</v>
      </c>
      <c r="F2833" t="str">
        <f>CONCATENATE(Table2[[#This Row],[Measure &amp; Variant]],Table2[[#This Row],[Rated Power/Unit]])</f>
        <v>WallWall4931</v>
      </c>
      <c r="G2833">
        <f>Table2[[#This Row],[Rated Power/Unit]]</f>
        <v>31</v>
      </c>
    </row>
    <row r="2834" spans="2:7">
      <c r="B2834" s="325" t="s">
        <v>236</v>
      </c>
      <c r="C2834" s="325" t="s">
        <v>369</v>
      </c>
      <c r="D2834" s="325" t="str">
        <f>CONCATENATE(Table2[[#This Row],[Measure]],Table2[[#This Row],[Variant]])</f>
        <v>WallWall49</v>
      </c>
      <c r="E2834">
        <v>32</v>
      </c>
      <c r="F2834" t="str">
        <f>CONCATENATE(Table2[[#This Row],[Measure &amp; Variant]],Table2[[#This Row],[Rated Power/Unit]])</f>
        <v>WallWall4932</v>
      </c>
      <c r="G2834">
        <f>Table2[[#This Row],[Rated Power/Unit]]</f>
        <v>32</v>
      </c>
    </row>
    <row r="2835" spans="2:7">
      <c r="B2835" s="325" t="s">
        <v>236</v>
      </c>
      <c r="C2835" s="325" t="s">
        <v>369</v>
      </c>
      <c r="D2835" s="325" t="str">
        <f>CONCATENATE(Table2[[#This Row],[Measure]],Table2[[#This Row],[Variant]])</f>
        <v>WallWall49</v>
      </c>
      <c r="E2835">
        <v>33</v>
      </c>
      <c r="F2835" t="str">
        <f>CONCATENATE(Table2[[#This Row],[Measure &amp; Variant]],Table2[[#This Row],[Rated Power/Unit]])</f>
        <v>WallWall4933</v>
      </c>
      <c r="G2835">
        <f>Table2[[#This Row],[Rated Power/Unit]]</f>
        <v>33</v>
      </c>
    </row>
    <row r="2836" spans="2:7">
      <c r="B2836" s="325" t="s">
        <v>236</v>
      </c>
      <c r="C2836" s="325" t="s">
        <v>369</v>
      </c>
      <c r="D2836" s="325" t="str">
        <f>CONCATENATE(Table2[[#This Row],[Measure]],Table2[[#This Row],[Variant]])</f>
        <v>WallWall49</v>
      </c>
      <c r="E2836">
        <v>34</v>
      </c>
      <c r="F2836" t="str">
        <f>CONCATENATE(Table2[[#This Row],[Measure &amp; Variant]],Table2[[#This Row],[Rated Power/Unit]])</f>
        <v>WallWall4934</v>
      </c>
      <c r="G2836">
        <f>Table2[[#This Row],[Rated Power/Unit]]</f>
        <v>34</v>
      </c>
    </row>
    <row r="2837" spans="2:7">
      <c r="B2837" s="325" t="s">
        <v>236</v>
      </c>
      <c r="C2837" s="325" t="s">
        <v>369</v>
      </c>
      <c r="D2837" s="325" t="str">
        <f>CONCATENATE(Table2[[#This Row],[Measure]],Table2[[#This Row],[Variant]])</f>
        <v>WallWall49</v>
      </c>
      <c r="E2837">
        <v>35</v>
      </c>
      <c r="F2837" t="str">
        <f>CONCATENATE(Table2[[#This Row],[Measure &amp; Variant]],Table2[[#This Row],[Rated Power/Unit]])</f>
        <v>WallWall4935</v>
      </c>
      <c r="G2837">
        <f>Table2[[#This Row],[Rated Power/Unit]]</f>
        <v>35</v>
      </c>
    </row>
    <row r="2838" spans="2:7">
      <c r="B2838" s="325" t="s">
        <v>236</v>
      </c>
      <c r="C2838" s="325" t="s">
        <v>369</v>
      </c>
      <c r="D2838" s="325" t="str">
        <f>CONCATENATE(Table2[[#This Row],[Measure]],Table2[[#This Row],[Variant]])</f>
        <v>WallWall49</v>
      </c>
      <c r="E2838">
        <v>36</v>
      </c>
      <c r="F2838" t="str">
        <f>CONCATENATE(Table2[[#This Row],[Measure &amp; Variant]],Table2[[#This Row],[Rated Power/Unit]])</f>
        <v>WallWall4936</v>
      </c>
      <c r="G2838">
        <f>Table2[[#This Row],[Rated Power/Unit]]</f>
        <v>36</v>
      </c>
    </row>
    <row r="2839" spans="2:7">
      <c r="B2839" s="325" t="s">
        <v>236</v>
      </c>
      <c r="C2839" s="325" t="s">
        <v>369</v>
      </c>
      <c r="D2839" s="325" t="str">
        <f>CONCATENATE(Table2[[#This Row],[Measure]],Table2[[#This Row],[Variant]])</f>
        <v>WallWall49</v>
      </c>
      <c r="E2839">
        <v>37</v>
      </c>
      <c r="F2839" t="str">
        <f>CONCATENATE(Table2[[#This Row],[Measure &amp; Variant]],Table2[[#This Row],[Rated Power/Unit]])</f>
        <v>WallWall4937</v>
      </c>
      <c r="G2839">
        <f>Table2[[#This Row],[Rated Power/Unit]]</f>
        <v>37</v>
      </c>
    </row>
    <row r="2840" spans="2:7">
      <c r="B2840" s="325" t="s">
        <v>236</v>
      </c>
      <c r="C2840" s="325" t="s">
        <v>369</v>
      </c>
      <c r="D2840" s="325" t="str">
        <f>CONCATENATE(Table2[[#This Row],[Measure]],Table2[[#This Row],[Variant]])</f>
        <v>WallWall49</v>
      </c>
      <c r="E2840">
        <v>38</v>
      </c>
      <c r="F2840" t="str">
        <f>CONCATENATE(Table2[[#This Row],[Measure &amp; Variant]],Table2[[#This Row],[Rated Power/Unit]])</f>
        <v>WallWall4938</v>
      </c>
      <c r="G2840">
        <f>Table2[[#This Row],[Rated Power/Unit]]</f>
        <v>38</v>
      </c>
    </row>
    <row r="2841" spans="2:7">
      <c r="B2841" s="325" t="s">
        <v>236</v>
      </c>
      <c r="C2841" s="325" t="s">
        <v>369</v>
      </c>
      <c r="D2841" s="325" t="str">
        <f>CONCATENATE(Table2[[#This Row],[Measure]],Table2[[#This Row],[Variant]])</f>
        <v>WallWall49</v>
      </c>
      <c r="E2841">
        <v>39</v>
      </c>
      <c r="F2841" t="str">
        <f>CONCATENATE(Table2[[#This Row],[Measure &amp; Variant]],Table2[[#This Row],[Rated Power/Unit]])</f>
        <v>WallWall4939</v>
      </c>
      <c r="G2841">
        <f>Table2[[#This Row],[Rated Power/Unit]]</f>
        <v>39</v>
      </c>
    </row>
    <row r="2842" spans="2:7">
      <c r="B2842" s="325" t="s">
        <v>236</v>
      </c>
      <c r="C2842" s="325" t="s">
        <v>369</v>
      </c>
      <c r="D2842" s="325" t="str">
        <f>CONCATENATE(Table2[[#This Row],[Measure]],Table2[[#This Row],[Variant]])</f>
        <v>WallWall49</v>
      </c>
      <c r="E2842">
        <v>40</v>
      </c>
      <c r="F2842" t="str">
        <f>CONCATENATE(Table2[[#This Row],[Measure &amp; Variant]],Table2[[#This Row],[Rated Power/Unit]])</f>
        <v>WallWall4940</v>
      </c>
      <c r="G2842">
        <f>Table2[[#This Row],[Rated Power/Unit]]</f>
        <v>40</v>
      </c>
    </row>
    <row r="2843" spans="2:7">
      <c r="B2843" s="325" t="s">
        <v>236</v>
      </c>
      <c r="C2843" s="325" t="s">
        <v>369</v>
      </c>
      <c r="D2843" s="325" t="str">
        <f>CONCATENATE(Table2[[#This Row],[Measure]],Table2[[#This Row],[Variant]])</f>
        <v>WallWall49</v>
      </c>
      <c r="E2843">
        <v>41</v>
      </c>
      <c r="F2843" t="str">
        <f>CONCATENATE(Table2[[#This Row],[Measure &amp; Variant]],Table2[[#This Row],[Rated Power/Unit]])</f>
        <v>WallWall4941</v>
      </c>
      <c r="G2843">
        <f>Table2[[#This Row],[Rated Power/Unit]]</f>
        <v>41</v>
      </c>
    </row>
    <row r="2844" spans="2:7">
      <c r="B2844" s="325" t="s">
        <v>236</v>
      </c>
      <c r="C2844" s="325" t="s">
        <v>369</v>
      </c>
      <c r="D2844" s="325" t="str">
        <f>CONCATENATE(Table2[[#This Row],[Measure]],Table2[[#This Row],[Variant]])</f>
        <v>WallWall49</v>
      </c>
      <c r="E2844">
        <v>42</v>
      </c>
      <c r="F2844" t="str">
        <f>CONCATENATE(Table2[[#This Row],[Measure &amp; Variant]],Table2[[#This Row],[Rated Power/Unit]])</f>
        <v>WallWall4942</v>
      </c>
      <c r="G2844">
        <f>Table2[[#This Row],[Rated Power/Unit]]</f>
        <v>42</v>
      </c>
    </row>
    <row r="2845" spans="2:7">
      <c r="B2845" s="325" t="s">
        <v>236</v>
      </c>
      <c r="C2845" s="325" t="s">
        <v>369</v>
      </c>
      <c r="D2845" s="325" t="str">
        <f>CONCATENATE(Table2[[#This Row],[Measure]],Table2[[#This Row],[Variant]])</f>
        <v>WallWall49</v>
      </c>
      <c r="E2845">
        <v>43</v>
      </c>
      <c r="F2845" t="str">
        <f>CONCATENATE(Table2[[#This Row],[Measure &amp; Variant]],Table2[[#This Row],[Rated Power/Unit]])</f>
        <v>WallWall4943</v>
      </c>
      <c r="G2845">
        <f>Table2[[#This Row],[Rated Power/Unit]]</f>
        <v>43</v>
      </c>
    </row>
    <row r="2846" spans="2:7">
      <c r="B2846" s="325" t="s">
        <v>236</v>
      </c>
      <c r="C2846" s="325" t="s">
        <v>369</v>
      </c>
      <c r="D2846" s="325" t="str">
        <f>CONCATENATE(Table2[[#This Row],[Measure]],Table2[[#This Row],[Variant]])</f>
        <v>WallWall49</v>
      </c>
      <c r="E2846">
        <v>44</v>
      </c>
      <c r="F2846" t="str">
        <f>CONCATENATE(Table2[[#This Row],[Measure &amp; Variant]],Table2[[#This Row],[Rated Power/Unit]])</f>
        <v>WallWall4944</v>
      </c>
      <c r="G2846">
        <f>Table2[[#This Row],[Rated Power/Unit]]</f>
        <v>44</v>
      </c>
    </row>
    <row r="2847" spans="2:7">
      <c r="B2847" s="325" t="s">
        <v>236</v>
      </c>
      <c r="C2847" s="325" t="s">
        <v>369</v>
      </c>
      <c r="D2847" s="325" t="str">
        <f>CONCATENATE(Table2[[#This Row],[Measure]],Table2[[#This Row],[Variant]])</f>
        <v>WallWall49</v>
      </c>
      <c r="E2847">
        <v>45</v>
      </c>
      <c r="F2847" t="str">
        <f>CONCATENATE(Table2[[#This Row],[Measure &amp; Variant]],Table2[[#This Row],[Rated Power/Unit]])</f>
        <v>WallWall4945</v>
      </c>
      <c r="G2847">
        <f>Table2[[#This Row],[Rated Power/Unit]]</f>
        <v>45</v>
      </c>
    </row>
    <row r="2848" spans="2:7">
      <c r="B2848" s="325" t="s">
        <v>236</v>
      </c>
      <c r="C2848" s="325" t="s">
        <v>369</v>
      </c>
      <c r="D2848" s="325" t="str">
        <f>CONCATENATE(Table2[[#This Row],[Measure]],Table2[[#This Row],[Variant]])</f>
        <v>WallWall49</v>
      </c>
      <c r="E2848">
        <v>46</v>
      </c>
      <c r="F2848" t="str">
        <f>CONCATENATE(Table2[[#This Row],[Measure &amp; Variant]],Table2[[#This Row],[Rated Power/Unit]])</f>
        <v>WallWall4946</v>
      </c>
      <c r="G2848">
        <f>Table2[[#This Row],[Rated Power/Unit]]</f>
        <v>46</v>
      </c>
    </row>
    <row r="2849" spans="2:7">
      <c r="B2849" s="325" t="s">
        <v>236</v>
      </c>
      <c r="C2849" s="325" t="s">
        <v>369</v>
      </c>
      <c r="D2849" s="325" t="str">
        <f>CONCATENATE(Table2[[#This Row],[Measure]],Table2[[#This Row],[Variant]])</f>
        <v>WallWall49</v>
      </c>
      <c r="E2849">
        <v>47</v>
      </c>
      <c r="F2849" t="str">
        <f>CONCATENATE(Table2[[#This Row],[Measure &amp; Variant]],Table2[[#This Row],[Rated Power/Unit]])</f>
        <v>WallWall4947</v>
      </c>
      <c r="G2849">
        <f>Table2[[#This Row],[Rated Power/Unit]]</f>
        <v>47</v>
      </c>
    </row>
    <row r="2850" spans="2:7">
      <c r="B2850" s="325" t="s">
        <v>236</v>
      </c>
      <c r="C2850" s="325" t="s">
        <v>369</v>
      </c>
      <c r="D2850" s="325" t="str">
        <f>CONCATENATE(Table2[[#This Row],[Measure]],Table2[[#This Row],[Variant]])</f>
        <v>WallWall49</v>
      </c>
      <c r="E2850">
        <v>48</v>
      </c>
      <c r="F2850" t="str">
        <f>CONCATENATE(Table2[[#This Row],[Measure &amp; Variant]],Table2[[#This Row],[Rated Power/Unit]])</f>
        <v>WallWall4948</v>
      </c>
      <c r="G2850">
        <f>Table2[[#This Row],[Rated Power/Unit]]</f>
        <v>48</v>
      </c>
    </row>
    <row r="2851" spans="2:7">
      <c r="B2851" s="325" t="s">
        <v>236</v>
      </c>
      <c r="C2851" s="325" t="s">
        <v>369</v>
      </c>
      <c r="D2851" s="325" t="str">
        <f>CONCATENATE(Table2[[#This Row],[Measure]],Table2[[#This Row],[Variant]])</f>
        <v>WallWall49</v>
      </c>
      <c r="E2851">
        <v>49</v>
      </c>
      <c r="F2851" t="str">
        <f>CONCATENATE(Table2[[#This Row],[Measure &amp; Variant]],Table2[[#This Row],[Rated Power/Unit]])</f>
        <v>WallWall4949</v>
      </c>
      <c r="G2851">
        <f>Table2[[#This Row],[Rated Power/Unit]]</f>
        <v>49</v>
      </c>
    </row>
    <row r="2852" spans="2:7">
      <c r="B2852" s="325" t="s">
        <v>236</v>
      </c>
      <c r="C2852" s="325" t="s">
        <v>371</v>
      </c>
      <c r="D2852" s="325" t="str">
        <f>CONCATENATE(Table2[[#This Row],[Measure]],Table2[[#This Row],[Variant]])</f>
        <v>WallWall50</v>
      </c>
      <c r="E2852">
        <v>50</v>
      </c>
      <c r="F2852" t="str">
        <f>CONCATENATE(Table2[[#This Row],[Measure &amp; Variant]],Table2[[#This Row],[Rated Power/Unit]])</f>
        <v>WallWall5050</v>
      </c>
      <c r="G2852">
        <f>Table2[[#This Row],[Rated Power/Unit]]</f>
        <v>50</v>
      </c>
    </row>
    <row r="2853" spans="2:7">
      <c r="B2853" s="325" t="s">
        <v>236</v>
      </c>
      <c r="C2853" s="325" t="s">
        <v>371</v>
      </c>
      <c r="D2853" s="325" t="str">
        <f>CONCATENATE(Table2[[#This Row],[Measure]],Table2[[#This Row],[Variant]])</f>
        <v>WallWall50</v>
      </c>
      <c r="E2853">
        <v>51</v>
      </c>
      <c r="F2853" t="str">
        <f>CONCATENATE(Table2[[#This Row],[Measure &amp; Variant]],Table2[[#This Row],[Rated Power/Unit]])</f>
        <v>WallWall5051</v>
      </c>
      <c r="G2853">
        <f>Table2[[#This Row],[Rated Power/Unit]]</f>
        <v>51</v>
      </c>
    </row>
    <row r="2854" spans="2:7">
      <c r="B2854" s="325" t="s">
        <v>236</v>
      </c>
      <c r="C2854" s="325" t="s">
        <v>371</v>
      </c>
      <c r="D2854" s="325" t="str">
        <f>CONCATENATE(Table2[[#This Row],[Measure]],Table2[[#This Row],[Variant]])</f>
        <v>WallWall50</v>
      </c>
      <c r="E2854">
        <v>52</v>
      </c>
      <c r="F2854" t="str">
        <f>CONCATENATE(Table2[[#This Row],[Measure &amp; Variant]],Table2[[#This Row],[Rated Power/Unit]])</f>
        <v>WallWall5052</v>
      </c>
      <c r="G2854">
        <f>Table2[[#This Row],[Rated Power/Unit]]</f>
        <v>52</v>
      </c>
    </row>
    <row r="2855" spans="2:7">
      <c r="B2855" s="325" t="s">
        <v>236</v>
      </c>
      <c r="C2855" s="325" t="s">
        <v>371</v>
      </c>
      <c r="D2855" s="325" t="str">
        <f>CONCATENATE(Table2[[#This Row],[Measure]],Table2[[#This Row],[Variant]])</f>
        <v>WallWall50</v>
      </c>
      <c r="E2855">
        <v>53</v>
      </c>
      <c r="F2855" t="str">
        <f>CONCATENATE(Table2[[#This Row],[Measure &amp; Variant]],Table2[[#This Row],[Rated Power/Unit]])</f>
        <v>WallWall5053</v>
      </c>
      <c r="G2855">
        <f>Table2[[#This Row],[Rated Power/Unit]]</f>
        <v>53</v>
      </c>
    </row>
    <row r="2856" spans="2:7">
      <c r="B2856" s="325" t="s">
        <v>236</v>
      </c>
      <c r="C2856" s="325" t="s">
        <v>371</v>
      </c>
      <c r="D2856" s="325" t="str">
        <f>CONCATENATE(Table2[[#This Row],[Measure]],Table2[[#This Row],[Variant]])</f>
        <v>WallWall50</v>
      </c>
      <c r="E2856">
        <v>54</v>
      </c>
      <c r="F2856" t="str">
        <f>CONCATENATE(Table2[[#This Row],[Measure &amp; Variant]],Table2[[#This Row],[Rated Power/Unit]])</f>
        <v>WallWall5054</v>
      </c>
      <c r="G2856">
        <f>Table2[[#This Row],[Rated Power/Unit]]</f>
        <v>54</v>
      </c>
    </row>
    <row r="2857" spans="2:7">
      <c r="B2857" s="325" t="s">
        <v>236</v>
      </c>
      <c r="C2857" s="325" t="s">
        <v>371</v>
      </c>
      <c r="D2857" s="325" t="str">
        <f>CONCATENATE(Table2[[#This Row],[Measure]],Table2[[#This Row],[Variant]])</f>
        <v>WallWall50</v>
      </c>
      <c r="E2857">
        <v>55</v>
      </c>
      <c r="F2857" t="str">
        <f>CONCATENATE(Table2[[#This Row],[Measure &amp; Variant]],Table2[[#This Row],[Rated Power/Unit]])</f>
        <v>WallWall5055</v>
      </c>
      <c r="G2857">
        <f>Table2[[#This Row],[Rated Power/Unit]]</f>
        <v>55</v>
      </c>
    </row>
    <row r="2858" spans="2:7">
      <c r="B2858" s="325" t="s">
        <v>236</v>
      </c>
      <c r="C2858" s="325" t="s">
        <v>371</v>
      </c>
      <c r="D2858" s="325" t="str">
        <f>CONCATENATE(Table2[[#This Row],[Measure]],Table2[[#This Row],[Variant]])</f>
        <v>WallWall50</v>
      </c>
      <c r="E2858">
        <v>56</v>
      </c>
      <c r="F2858" t="str">
        <f>CONCATENATE(Table2[[#This Row],[Measure &amp; Variant]],Table2[[#This Row],[Rated Power/Unit]])</f>
        <v>WallWall5056</v>
      </c>
      <c r="G2858">
        <f>Table2[[#This Row],[Rated Power/Unit]]</f>
        <v>56</v>
      </c>
    </row>
    <row r="2859" spans="2:7">
      <c r="B2859" s="325" t="s">
        <v>236</v>
      </c>
      <c r="C2859" s="325" t="s">
        <v>371</v>
      </c>
      <c r="D2859" s="325" t="str">
        <f>CONCATENATE(Table2[[#This Row],[Measure]],Table2[[#This Row],[Variant]])</f>
        <v>WallWall50</v>
      </c>
      <c r="E2859">
        <v>57</v>
      </c>
      <c r="F2859" t="str">
        <f>CONCATENATE(Table2[[#This Row],[Measure &amp; Variant]],Table2[[#This Row],[Rated Power/Unit]])</f>
        <v>WallWall5057</v>
      </c>
      <c r="G2859">
        <f>Table2[[#This Row],[Rated Power/Unit]]</f>
        <v>57</v>
      </c>
    </row>
    <row r="2860" spans="2:7">
      <c r="B2860" s="325" t="s">
        <v>236</v>
      </c>
      <c r="C2860" s="325" t="s">
        <v>371</v>
      </c>
      <c r="D2860" s="325" t="str">
        <f>CONCATENATE(Table2[[#This Row],[Measure]],Table2[[#This Row],[Variant]])</f>
        <v>WallWall50</v>
      </c>
      <c r="E2860">
        <v>58</v>
      </c>
      <c r="F2860" t="str">
        <f>CONCATENATE(Table2[[#This Row],[Measure &amp; Variant]],Table2[[#This Row],[Rated Power/Unit]])</f>
        <v>WallWall5058</v>
      </c>
      <c r="G2860">
        <f>Table2[[#This Row],[Rated Power/Unit]]</f>
        <v>58</v>
      </c>
    </row>
    <row r="2861" spans="2:7">
      <c r="B2861" s="325" t="s">
        <v>236</v>
      </c>
      <c r="C2861" s="325" t="s">
        <v>371</v>
      </c>
      <c r="D2861" s="325" t="str">
        <f>CONCATENATE(Table2[[#This Row],[Measure]],Table2[[#This Row],[Variant]])</f>
        <v>WallWall50</v>
      </c>
      <c r="E2861">
        <v>59</v>
      </c>
      <c r="F2861" t="str">
        <f>CONCATENATE(Table2[[#This Row],[Measure &amp; Variant]],Table2[[#This Row],[Rated Power/Unit]])</f>
        <v>WallWall5059</v>
      </c>
      <c r="G2861">
        <f>Table2[[#This Row],[Rated Power/Unit]]</f>
        <v>59</v>
      </c>
    </row>
    <row r="2862" spans="2:7">
      <c r="B2862" s="325" t="s">
        <v>236</v>
      </c>
      <c r="C2862" s="325" t="s">
        <v>371</v>
      </c>
      <c r="D2862" s="325" t="str">
        <f>CONCATENATE(Table2[[#This Row],[Measure]],Table2[[#This Row],[Variant]])</f>
        <v>WallWall50</v>
      </c>
      <c r="E2862">
        <v>60</v>
      </c>
      <c r="F2862" t="str">
        <f>CONCATENATE(Table2[[#This Row],[Measure &amp; Variant]],Table2[[#This Row],[Rated Power/Unit]])</f>
        <v>WallWall5060</v>
      </c>
      <c r="G2862">
        <f>Table2[[#This Row],[Rated Power/Unit]]</f>
        <v>60</v>
      </c>
    </row>
    <row r="2863" spans="2:7">
      <c r="B2863" s="325" t="s">
        <v>236</v>
      </c>
      <c r="C2863" s="325" t="s">
        <v>371</v>
      </c>
      <c r="D2863" s="325" t="str">
        <f>CONCATENATE(Table2[[#This Row],[Measure]],Table2[[#This Row],[Variant]])</f>
        <v>WallWall50</v>
      </c>
      <c r="E2863">
        <v>61</v>
      </c>
      <c r="F2863" t="str">
        <f>CONCATENATE(Table2[[#This Row],[Measure &amp; Variant]],Table2[[#This Row],[Rated Power/Unit]])</f>
        <v>WallWall5061</v>
      </c>
      <c r="G2863">
        <f>Table2[[#This Row],[Rated Power/Unit]]</f>
        <v>61</v>
      </c>
    </row>
    <row r="2864" spans="2:7">
      <c r="B2864" s="325" t="s">
        <v>236</v>
      </c>
      <c r="C2864" s="325" t="s">
        <v>371</v>
      </c>
      <c r="D2864" s="325" t="str">
        <f>CONCATENATE(Table2[[#This Row],[Measure]],Table2[[#This Row],[Variant]])</f>
        <v>WallWall50</v>
      </c>
      <c r="E2864">
        <v>62</v>
      </c>
      <c r="F2864" t="str">
        <f>CONCATENATE(Table2[[#This Row],[Measure &amp; Variant]],Table2[[#This Row],[Rated Power/Unit]])</f>
        <v>WallWall5062</v>
      </c>
      <c r="G2864">
        <f>Table2[[#This Row],[Rated Power/Unit]]</f>
        <v>62</v>
      </c>
    </row>
    <row r="2865" spans="2:7">
      <c r="B2865" s="325" t="s">
        <v>236</v>
      </c>
      <c r="C2865" s="325" t="s">
        <v>371</v>
      </c>
      <c r="D2865" s="325" t="str">
        <f>CONCATENATE(Table2[[#This Row],[Measure]],Table2[[#This Row],[Variant]])</f>
        <v>WallWall50</v>
      </c>
      <c r="E2865">
        <v>63</v>
      </c>
      <c r="F2865" t="str">
        <f>CONCATENATE(Table2[[#This Row],[Measure &amp; Variant]],Table2[[#This Row],[Rated Power/Unit]])</f>
        <v>WallWall5063</v>
      </c>
      <c r="G2865">
        <f>Table2[[#This Row],[Rated Power/Unit]]</f>
        <v>63</v>
      </c>
    </row>
    <row r="2866" spans="2:7">
      <c r="B2866" s="325" t="s">
        <v>236</v>
      </c>
      <c r="C2866" s="325" t="s">
        <v>371</v>
      </c>
      <c r="D2866" s="325" t="str">
        <f>CONCATENATE(Table2[[#This Row],[Measure]],Table2[[#This Row],[Variant]])</f>
        <v>WallWall50</v>
      </c>
      <c r="E2866">
        <v>64</v>
      </c>
      <c r="F2866" t="str">
        <f>CONCATENATE(Table2[[#This Row],[Measure &amp; Variant]],Table2[[#This Row],[Rated Power/Unit]])</f>
        <v>WallWall5064</v>
      </c>
      <c r="G2866">
        <f>Table2[[#This Row],[Rated Power/Unit]]</f>
        <v>64</v>
      </c>
    </row>
    <row r="2867" spans="2:7">
      <c r="B2867" s="325" t="s">
        <v>236</v>
      </c>
      <c r="C2867" s="325" t="s">
        <v>371</v>
      </c>
      <c r="D2867" s="325" t="str">
        <f>CONCATENATE(Table2[[#This Row],[Measure]],Table2[[#This Row],[Variant]])</f>
        <v>WallWall50</v>
      </c>
      <c r="E2867">
        <v>65</v>
      </c>
      <c r="F2867" t="str">
        <f>CONCATENATE(Table2[[#This Row],[Measure &amp; Variant]],Table2[[#This Row],[Rated Power/Unit]])</f>
        <v>WallWall5065</v>
      </c>
      <c r="G2867">
        <f>Table2[[#This Row],[Rated Power/Unit]]</f>
        <v>65</v>
      </c>
    </row>
    <row r="2868" spans="2:7">
      <c r="B2868" s="325" t="s">
        <v>236</v>
      </c>
      <c r="C2868" s="325" t="s">
        <v>371</v>
      </c>
      <c r="D2868" s="325" t="str">
        <f>CONCATENATE(Table2[[#This Row],[Measure]],Table2[[#This Row],[Variant]])</f>
        <v>WallWall50</v>
      </c>
      <c r="E2868">
        <v>66</v>
      </c>
      <c r="F2868" t="str">
        <f>CONCATENATE(Table2[[#This Row],[Measure &amp; Variant]],Table2[[#This Row],[Rated Power/Unit]])</f>
        <v>WallWall5066</v>
      </c>
      <c r="G2868">
        <f>Table2[[#This Row],[Rated Power/Unit]]</f>
        <v>66</v>
      </c>
    </row>
    <row r="2869" spans="2:7">
      <c r="B2869" s="325" t="s">
        <v>236</v>
      </c>
      <c r="C2869" s="325" t="s">
        <v>371</v>
      </c>
      <c r="D2869" s="325" t="str">
        <f>CONCATENATE(Table2[[#This Row],[Measure]],Table2[[#This Row],[Variant]])</f>
        <v>WallWall50</v>
      </c>
      <c r="E2869">
        <v>67</v>
      </c>
      <c r="F2869" t="str">
        <f>CONCATENATE(Table2[[#This Row],[Measure &amp; Variant]],Table2[[#This Row],[Rated Power/Unit]])</f>
        <v>WallWall5067</v>
      </c>
      <c r="G2869">
        <f>Table2[[#This Row],[Rated Power/Unit]]</f>
        <v>67</v>
      </c>
    </row>
    <row r="2870" spans="2:7">
      <c r="B2870" s="325" t="s">
        <v>236</v>
      </c>
      <c r="C2870" s="325" t="s">
        <v>371</v>
      </c>
      <c r="D2870" s="325" t="str">
        <f>CONCATENATE(Table2[[#This Row],[Measure]],Table2[[#This Row],[Variant]])</f>
        <v>WallWall50</v>
      </c>
      <c r="E2870">
        <v>68</v>
      </c>
      <c r="F2870" t="str">
        <f>CONCATENATE(Table2[[#This Row],[Measure &amp; Variant]],Table2[[#This Row],[Rated Power/Unit]])</f>
        <v>WallWall5068</v>
      </c>
      <c r="G2870">
        <f>Table2[[#This Row],[Rated Power/Unit]]</f>
        <v>68</v>
      </c>
    </row>
    <row r="2871" spans="2:7">
      <c r="B2871" s="325" t="s">
        <v>236</v>
      </c>
      <c r="C2871" s="325" t="s">
        <v>371</v>
      </c>
      <c r="D2871" s="325" t="str">
        <f>CONCATENATE(Table2[[#This Row],[Measure]],Table2[[#This Row],[Variant]])</f>
        <v>WallWall50</v>
      </c>
      <c r="E2871">
        <v>69</v>
      </c>
      <c r="F2871" t="str">
        <f>CONCATENATE(Table2[[#This Row],[Measure &amp; Variant]],Table2[[#This Row],[Rated Power/Unit]])</f>
        <v>WallWall5069</v>
      </c>
      <c r="G2871">
        <f>Table2[[#This Row],[Rated Power/Unit]]</f>
        <v>69</v>
      </c>
    </row>
    <row r="2872" spans="2:7">
      <c r="B2872" s="325" t="s">
        <v>236</v>
      </c>
      <c r="C2872" s="325" t="s">
        <v>371</v>
      </c>
      <c r="D2872" s="325" t="str">
        <f>CONCATENATE(Table2[[#This Row],[Measure]],Table2[[#This Row],[Variant]])</f>
        <v>WallWall50</v>
      </c>
      <c r="E2872">
        <v>70</v>
      </c>
      <c r="F2872" t="str">
        <f>CONCATENATE(Table2[[#This Row],[Measure &amp; Variant]],Table2[[#This Row],[Rated Power/Unit]])</f>
        <v>WallWall5070</v>
      </c>
      <c r="G2872">
        <f>Table2[[#This Row],[Rated Power/Unit]]</f>
        <v>70</v>
      </c>
    </row>
    <row r="2873" spans="2:7">
      <c r="B2873" s="325" t="s">
        <v>236</v>
      </c>
      <c r="C2873" s="325" t="s">
        <v>371</v>
      </c>
      <c r="D2873" s="325" t="str">
        <f>CONCATENATE(Table2[[#This Row],[Measure]],Table2[[#This Row],[Variant]])</f>
        <v>WallWall50</v>
      </c>
      <c r="E2873">
        <v>71</v>
      </c>
      <c r="F2873" t="str">
        <f>CONCATENATE(Table2[[#This Row],[Measure &amp; Variant]],Table2[[#This Row],[Rated Power/Unit]])</f>
        <v>WallWall5071</v>
      </c>
      <c r="G2873">
        <f>Table2[[#This Row],[Rated Power/Unit]]</f>
        <v>71</v>
      </c>
    </row>
    <row r="2874" spans="2:7">
      <c r="B2874" s="325" t="s">
        <v>236</v>
      </c>
      <c r="C2874" s="325" t="s">
        <v>371</v>
      </c>
      <c r="D2874" s="325" t="str">
        <f>CONCATENATE(Table2[[#This Row],[Measure]],Table2[[#This Row],[Variant]])</f>
        <v>WallWall50</v>
      </c>
      <c r="E2874">
        <v>72</v>
      </c>
      <c r="F2874" t="str">
        <f>CONCATENATE(Table2[[#This Row],[Measure &amp; Variant]],Table2[[#This Row],[Rated Power/Unit]])</f>
        <v>WallWall5072</v>
      </c>
      <c r="G2874">
        <f>Table2[[#This Row],[Rated Power/Unit]]</f>
        <v>72</v>
      </c>
    </row>
    <row r="2875" spans="2:7">
      <c r="B2875" s="325" t="s">
        <v>236</v>
      </c>
      <c r="C2875" s="325" t="s">
        <v>371</v>
      </c>
      <c r="D2875" s="325" t="str">
        <f>CONCATENATE(Table2[[#This Row],[Measure]],Table2[[#This Row],[Variant]])</f>
        <v>WallWall50</v>
      </c>
      <c r="E2875">
        <v>73</v>
      </c>
      <c r="F2875" t="str">
        <f>CONCATENATE(Table2[[#This Row],[Measure &amp; Variant]],Table2[[#This Row],[Rated Power/Unit]])</f>
        <v>WallWall5073</v>
      </c>
      <c r="G2875">
        <f>Table2[[#This Row],[Rated Power/Unit]]</f>
        <v>73</v>
      </c>
    </row>
    <row r="2876" spans="2:7">
      <c r="B2876" s="325" t="s">
        <v>236</v>
      </c>
      <c r="C2876" s="325" t="s">
        <v>371</v>
      </c>
      <c r="D2876" s="325" t="str">
        <f>CONCATENATE(Table2[[#This Row],[Measure]],Table2[[#This Row],[Variant]])</f>
        <v>WallWall50</v>
      </c>
      <c r="E2876">
        <v>74</v>
      </c>
      <c r="F2876" t="str">
        <f>CONCATENATE(Table2[[#This Row],[Measure &amp; Variant]],Table2[[#This Row],[Rated Power/Unit]])</f>
        <v>WallWall5074</v>
      </c>
      <c r="G2876">
        <f>Table2[[#This Row],[Rated Power/Unit]]</f>
        <v>74</v>
      </c>
    </row>
    <row r="2877" spans="2:7">
      <c r="B2877" s="325" t="s">
        <v>236</v>
      </c>
      <c r="C2877" s="325" t="s">
        <v>371</v>
      </c>
      <c r="D2877" s="325" t="str">
        <f>CONCATENATE(Table2[[#This Row],[Measure]],Table2[[#This Row],[Variant]])</f>
        <v>WallWall50</v>
      </c>
      <c r="E2877">
        <v>75</v>
      </c>
      <c r="F2877" t="str">
        <f>CONCATENATE(Table2[[#This Row],[Measure &amp; Variant]],Table2[[#This Row],[Rated Power/Unit]])</f>
        <v>WallWall5075</v>
      </c>
      <c r="G2877">
        <f>Table2[[#This Row],[Rated Power/Unit]]</f>
        <v>75</v>
      </c>
    </row>
    <row r="2878" spans="2:7">
      <c r="B2878" s="325" t="s">
        <v>236</v>
      </c>
      <c r="C2878" s="325" t="s">
        <v>371</v>
      </c>
      <c r="D2878" s="325" t="str">
        <f>CONCATENATE(Table2[[#This Row],[Measure]],Table2[[#This Row],[Variant]])</f>
        <v>WallWall50</v>
      </c>
      <c r="E2878">
        <v>76</v>
      </c>
      <c r="F2878" t="str">
        <f>CONCATENATE(Table2[[#This Row],[Measure &amp; Variant]],Table2[[#This Row],[Rated Power/Unit]])</f>
        <v>WallWall5076</v>
      </c>
      <c r="G2878">
        <f>Table2[[#This Row],[Rated Power/Unit]]</f>
        <v>76</v>
      </c>
    </row>
    <row r="2879" spans="2:7">
      <c r="B2879" s="325" t="s">
        <v>236</v>
      </c>
      <c r="C2879" s="325" t="s">
        <v>371</v>
      </c>
      <c r="D2879" s="325" t="str">
        <f>CONCATENATE(Table2[[#This Row],[Measure]],Table2[[#This Row],[Variant]])</f>
        <v>WallWall50</v>
      </c>
      <c r="E2879">
        <v>77</v>
      </c>
      <c r="F2879" t="str">
        <f>CONCATENATE(Table2[[#This Row],[Measure &amp; Variant]],Table2[[#This Row],[Rated Power/Unit]])</f>
        <v>WallWall5077</v>
      </c>
      <c r="G2879">
        <f>Table2[[#This Row],[Rated Power/Unit]]</f>
        <v>77</v>
      </c>
    </row>
    <row r="2880" spans="2:7">
      <c r="B2880" s="325" t="s">
        <v>236</v>
      </c>
      <c r="C2880" s="325" t="s">
        <v>371</v>
      </c>
      <c r="D2880" s="325" t="str">
        <f>CONCATENATE(Table2[[#This Row],[Measure]],Table2[[#This Row],[Variant]])</f>
        <v>WallWall50</v>
      </c>
      <c r="E2880">
        <v>78</v>
      </c>
      <c r="F2880" t="str">
        <f>CONCATENATE(Table2[[#This Row],[Measure &amp; Variant]],Table2[[#This Row],[Rated Power/Unit]])</f>
        <v>WallWall5078</v>
      </c>
      <c r="G2880">
        <f>Table2[[#This Row],[Rated Power/Unit]]</f>
        <v>78</v>
      </c>
    </row>
    <row r="2881" spans="2:7">
      <c r="B2881" s="325" t="s">
        <v>236</v>
      </c>
      <c r="C2881" s="325" t="s">
        <v>371</v>
      </c>
      <c r="D2881" s="325" t="str">
        <f>CONCATENATE(Table2[[#This Row],[Measure]],Table2[[#This Row],[Variant]])</f>
        <v>WallWall50</v>
      </c>
      <c r="E2881">
        <v>79</v>
      </c>
      <c r="F2881" t="str">
        <f>CONCATENATE(Table2[[#This Row],[Measure &amp; Variant]],Table2[[#This Row],[Rated Power/Unit]])</f>
        <v>WallWall5079</v>
      </c>
      <c r="G2881">
        <f>Table2[[#This Row],[Rated Power/Unit]]</f>
        <v>79</v>
      </c>
    </row>
    <row r="2882" spans="2:7">
      <c r="B2882" s="325" t="s">
        <v>236</v>
      </c>
      <c r="C2882" s="325" t="s">
        <v>371</v>
      </c>
      <c r="D2882" s="325" t="str">
        <f>CONCATENATE(Table2[[#This Row],[Measure]],Table2[[#This Row],[Variant]])</f>
        <v>WallWall50</v>
      </c>
      <c r="E2882">
        <v>80</v>
      </c>
      <c r="F2882" t="str">
        <f>CONCATENATE(Table2[[#This Row],[Measure &amp; Variant]],Table2[[#This Row],[Rated Power/Unit]])</f>
        <v>WallWall5080</v>
      </c>
      <c r="G2882">
        <f>Table2[[#This Row],[Rated Power/Unit]]</f>
        <v>80</v>
      </c>
    </row>
    <row r="2883" spans="2:7">
      <c r="B2883" s="325" t="s">
        <v>236</v>
      </c>
      <c r="C2883" s="325" t="s">
        <v>371</v>
      </c>
      <c r="D2883" s="325" t="str">
        <f>CONCATENATE(Table2[[#This Row],[Measure]],Table2[[#This Row],[Variant]])</f>
        <v>WallWall50</v>
      </c>
      <c r="E2883">
        <v>81</v>
      </c>
      <c r="F2883" t="str">
        <f>CONCATENATE(Table2[[#This Row],[Measure &amp; Variant]],Table2[[#This Row],[Rated Power/Unit]])</f>
        <v>WallWall5081</v>
      </c>
      <c r="G2883">
        <f>Table2[[#This Row],[Rated Power/Unit]]</f>
        <v>81</v>
      </c>
    </row>
    <row r="2884" spans="2:7">
      <c r="B2884" s="325" t="s">
        <v>236</v>
      </c>
      <c r="C2884" s="325" t="s">
        <v>371</v>
      </c>
      <c r="D2884" s="325" t="str">
        <f>CONCATENATE(Table2[[#This Row],[Measure]],Table2[[#This Row],[Variant]])</f>
        <v>WallWall50</v>
      </c>
      <c r="E2884">
        <v>82</v>
      </c>
      <c r="F2884" t="str">
        <f>CONCATENATE(Table2[[#This Row],[Measure &amp; Variant]],Table2[[#This Row],[Rated Power/Unit]])</f>
        <v>WallWall5082</v>
      </c>
      <c r="G2884">
        <f>Table2[[#This Row],[Rated Power/Unit]]</f>
        <v>82</v>
      </c>
    </row>
    <row r="2885" spans="2:7">
      <c r="B2885" s="325" t="s">
        <v>236</v>
      </c>
      <c r="C2885" s="325" t="s">
        <v>371</v>
      </c>
      <c r="D2885" s="325" t="str">
        <f>CONCATENATE(Table2[[#This Row],[Measure]],Table2[[#This Row],[Variant]])</f>
        <v>WallWall50</v>
      </c>
      <c r="E2885">
        <v>83</v>
      </c>
      <c r="F2885" t="str">
        <f>CONCATENATE(Table2[[#This Row],[Measure &amp; Variant]],Table2[[#This Row],[Rated Power/Unit]])</f>
        <v>WallWall5083</v>
      </c>
      <c r="G2885">
        <f>Table2[[#This Row],[Rated Power/Unit]]</f>
        <v>83</v>
      </c>
    </row>
    <row r="2886" spans="2:7">
      <c r="B2886" s="325" t="s">
        <v>236</v>
      </c>
      <c r="C2886" s="325" t="s">
        <v>371</v>
      </c>
      <c r="D2886" s="325" t="str">
        <f>CONCATENATE(Table2[[#This Row],[Measure]],Table2[[#This Row],[Variant]])</f>
        <v>WallWall50</v>
      </c>
      <c r="E2886">
        <v>84</v>
      </c>
      <c r="F2886" t="str">
        <f>CONCATENATE(Table2[[#This Row],[Measure &amp; Variant]],Table2[[#This Row],[Rated Power/Unit]])</f>
        <v>WallWall5084</v>
      </c>
      <c r="G2886">
        <f>Table2[[#This Row],[Rated Power/Unit]]</f>
        <v>84</v>
      </c>
    </row>
    <row r="2887" spans="2:7">
      <c r="B2887" s="325" t="s">
        <v>236</v>
      </c>
      <c r="C2887" s="325" t="s">
        <v>371</v>
      </c>
      <c r="D2887" s="325" t="str">
        <f>CONCATENATE(Table2[[#This Row],[Measure]],Table2[[#This Row],[Variant]])</f>
        <v>WallWall50</v>
      </c>
      <c r="E2887">
        <v>85</v>
      </c>
      <c r="F2887" t="str">
        <f>CONCATENATE(Table2[[#This Row],[Measure &amp; Variant]],Table2[[#This Row],[Rated Power/Unit]])</f>
        <v>WallWall5085</v>
      </c>
      <c r="G2887">
        <f>Table2[[#This Row],[Rated Power/Unit]]</f>
        <v>85</v>
      </c>
    </row>
    <row r="2888" spans="2:7">
      <c r="B2888" s="325" t="s">
        <v>236</v>
      </c>
      <c r="C2888" s="325" t="s">
        <v>371</v>
      </c>
      <c r="D2888" s="325" t="str">
        <f>CONCATENATE(Table2[[#This Row],[Measure]],Table2[[#This Row],[Variant]])</f>
        <v>WallWall50</v>
      </c>
      <c r="E2888">
        <v>86</v>
      </c>
      <c r="F2888" t="str">
        <f>CONCATENATE(Table2[[#This Row],[Measure &amp; Variant]],Table2[[#This Row],[Rated Power/Unit]])</f>
        <v>WallWall5086</v>
      </c>
      <c r="G2888">
        <f>Table2[[#This Row],[Rated Power/Unit]]</f>
        <v>86</v>
      </c>
    </row>
    <row r="2889" spans="2:7">
      <c r="B2889" s="325" t="s">
        <v>236</v>
      </c>
      <c r="C2889" s="325" t="s">
        <v>371</v>
      </c>
      <c r="D2889" s="325" t="str">
        <f>CONCATENATE(Table2[[#This Row],[Measure]],Table2[[#This Row],[Variant]])</f>
        <v>WallWall50</v>
      </c>
      <c r="E2889">
        <v>87</v>
      </c>
      <c r="F2889" t="str">
        <f>CONCATENATE(Table2[[#This Row],[Measure &amp; Variant]],Table2[[#This Row],[Rated Power/Unit]])</f>
        <v>WallWall5087</v>
      </c>
      <c r="G2889">
        <f>Table2[[#This Row],[Rated Power/Unit]]</f>
        <v>87</v>
      </c>
    </row>
    <row r="2890" spans="2:7">
      <c r="B2890" s="325" t="s">
        <v>236</v>
      </c>
      <c r="C2890" s="325" t="s">
        <v>371</v>
      </c>
      <c r="D2890" s="325" t="str">
        <f>CONCATENATE(Table2[[#This Row],[Measure]],Table2[[#This Row],[Variant]])</f>
        <v>WallWall50</v>
      </c>
      <c r="E2890">
        <v>88</v>
      </c>
      <c r="F2890" t="str">
        <f>CONCATENATE(Table2[[#This Row],[Measure &amp; Variant]],Table2[[#This Row],[Rated Power/Unit]])</f>
        <v>WallWall5088</v>
      </c>
      <c r="G2890">
        <f>Table2[[#This Row],[Rated Power/Unit]]</f>
        <v>88</v>
      </c>
    </row>
    <row r="2891" spans="2:7">
      <c r="B2891" s="325" t="s">
        <v>236</v>
      </c>
      <c r="C2891" s="325" t="s">
        <v>371</v>
      </c>
      <c r="D2891" s="325" t="str">
        <f>CONCATENATE(Table2[[#This Row],[Measure]],Table2[[#This Row],[Variant]])</f>
        <v>WallWall50</v>
      </c>
      <c r="E2891">
        <v>89</v>
      </c>
      <c r="F2891" t="str">
        <f>CONCATENATE(Table2[[#This Row],[Measure &amp; Variant]],Table2[[#This Row],[Rated Power/Unit]])</f>
        <v>WallWall5089</v>
      </c>
      <c r="G2891">
        <f>Table2[[#This Row],[Rated Power/Unit]]</f>
        <v>89</v>
      </c>
    </row>
    <row r="2892" spans="2:7">
      <c r="B2892" s="325" t="s">
        <v>236</v>
      </c>
      <c r="C2892" s="325" t="s">
        <v>371</v>
      </c>
      <c r="D2892" s="325" t="str">
        <f>CONCATENATE(Table2[[#This Row],[Measure]],Table2[[#This Row],[Variant]])</f>
        <v>WallWall50</v>
      </c>
      <c r="E2892">
        <v>90</v>
      </c>
      <c r="F2892" t="str">
        <f>CONCATENATE(Table2[[#This Row],[Measure &amp; Variant]],Table2[[#This Row],[Rated Power/Unit]])</f>
        <v>WallWall5090</v>
      </c>
      <c r="G2892">
        <f>Table2[[#This Row],[Rated Power/Unit]]</f>
        <v>90</v>
      </c>
    </row>
    <row r="2893" spans="2:7">
      <c r="B2893" s="325" t="s">
        <v>236</v>
      </c>
      <c r="C2893" s="325" t="s">
        <v>371</v>
      </c>
      <c r="D2893" s="325" t="str">
        <f>CONCATENATE(Table2[[#This Row],[Measure]],Table2[[#This Row],[Variant]])</f>
        <v>WallWall50</v>
      </c>
      <c r="E2893">
        <v>91</v>
      </c>
      <c r="F2893" t="str">
        <f>CONCATENATE(Table2[[#This Row],[Measure &amp; Variant]],Table2[[#This Row],[Rated Power/Unit]])</f>
        <v>WallWall5091</v>
      </c>
      <c r="G2893">
        <f>Table2[[#This Row],[Rated Power/Unit]]</f>
        <v>91</v>
      </c>
    </row>
    <row r="2894" spans="2:7">
      <c r="B2894" s="325" t="s">
        <v>236</v>
      </c>
      <c r="C2894" s="325" t="s">
        <v>371</v>
      </c>
      <c r="D2894" s="325" t="str">
        <f>CONCATENATE(Table2[[#This Row],[Measure]],Table2[[#This Row],[Variant]])</f>
        <v>WallWall50</v>
      </c>
      <c r="E2894">
        <v>92</v>
      </c>
      <c r="F2894" t="str">
        <f>CONCATENATE(Table2[[#This Row],[Measure &amp; Variant]],Table2[[#This Row],[Rated Power/Unit]])</f>
        <v>WallWall5092</v>
      </c>
      <c r="G2894">
        <f>Table2[[#This Row],[Rated Power/Unit]]</f>
        <v>92</v>
      </c>
    </row>
    <row r="2895" spans="2:7">
      <c r="B2895" s="325" t="s">
        <v>236</v>
      </c>
      <c r="C2895" s="325" t="s">
        <v>371</v>
      </c>
      <c r="D2895" s="325" t="str">
        <f>CONCATENATE(Table2[[#This Row],[Measure]],Table2[[#This Row],[Variant]])</f>
        <v>WallWall50</v>
      </c>
      <c r="E2895">
        <v>93</v>
      </c>
      <c r="F2895" t="str">
        <f>CONCATENATE(Table2[[#This Row],[Measure &amp; Variant]],Table2[[#This Row],[Rated Power/Unit]])</f>
        <v>WallWall5093</v>
      </c>
      <c r="G2895">
        <f>Table2[[#This Row],[Rated Power/Unit]]</f>
        <v>93</v>
      </c>
    </row>
    <row r="2896" spans="2:7">
      <c r="B2896" s="325" t="s">
        <v>236</v>
      </c>
      <c r="C2896" s="325" t="s">
        <v>371</v>
      </c>
      <c r="D2896" s="325" t="str">
        <f>CONCATENATE(Table2[[#This Row],[Measure]],Table2[[#This Row],[Variant]])</f>
        <v>WallWall50</v>
      </c>
      <c r="E2896">
        <v>94</v>
      </c>
      <c r="F2896" t="str">
        <f>CONCATENATE(Table2[[#This Row],[Measure &amp; Variant]],Table2[[#This Row],[Rated Power/Unit]])</f>
        <v>WallWall5094</v>
      </c>
      <c r="G2896">
        <f>Table2[[#This Row],[Rated Power/Unit]]</f>
        <v>94</v>
      </c>
    </row>
    <row r="2897" spans="2:7">
      <c r="B2897" s="325" t="s">
        <v>236</v>
      </c>
      <c r="C2897" s="325" t="s">
        <v>371</v>
      </c>
      <c r="D2897" s="325" t="str">
        <f>CONCATENATE(Table2[[#This Row],[Measure]],Table2[[#This Row],[Variant]])</f>
        <v>WallWall50</v>
      </c>
      <c r="E2897">
        <v>95</v>
      </c>
      <c r="F2897" t="str">
        <f>CONCATENATE(Table2[[#This Row],[Measure &amp; Variant]],Table2[[#This Row],[Rated Power/Unit]])</f>
        <v>WallWall5095</v>
      </c>
      <c r="G2897">
        <f>Table2[[#This Row],[Rated Power/Unit]]</f>
        <v>95</v>
      </c>
    </row>
    <row r="2898" spans="2:7">
      <c r="B2898" s="325" t="s">
        <v>236</v>
      </c>
      <c r="C2898" s="325" t="s">
        <v>371</v>
      </c>
      <c r="D2898" s="325" t="str">
        <f>CONCATENATE(Table2[[#This Row],[Measure]],Table2[[#This Row],[Variant]])</f>
        <v>WallWall50</v>
      </c>
      <c r="E2898">
        <v>96</v>
      </c>
      <c r="F2898" t="str">
        <f>CONCATENATE(Table2[[#This Row],[Measure &amp; Variant]],Table2[[#This Row],[Rated Power/Unit]])</f>
        <v>WallWall5096</v>
      </c>
      <c r="G2898">
        <f>Table2[[#This Row],[Rated Power/Unit]]</f>
        <v>96</v>
      </c>
    </row>
    <row r="2899" spans="2:7">
      <c r="B2899" s="325" t="s">
        <v>236</v>
      </c>
      <c r="C2899" s="325" t="s">
        <v>371</v>
      </c>
      <c r="D2899" s="325" t="str">
        <f>CONCATENATE(Table2[[#This Row],[Measure]],Table2[[#This Row],[Variant]])</f>
        <v>WallWall50</v>
      </c>
      <c r="E2899">
        <v>97</v>
      </c>
      <c r="F2899" t="str">
        <f>CONCATENATE(Table2[[#This Row],[Measure &amp; Variant]],Table2[[#This Row],[Rated Power/Unit]])</f>
        <v>WallWall5097</v>
      </c>
      <c r="G2899">
        <f>Table2[[#This Row],[Rated Power/Unit]]</f>
        <v>97</v>
      </c>
    </row>
    <row r="2900" spans="2:7">
      <c r="B2900" s="325" t="s">
        <v>236</v>
      </c>
      <c r="C2900" s="325" t="s">
        <v>371</v>
      </c>
      <c r="D2900" s="325" t="str">
        <f>CONCATENATE(Table2[[#This Row],[Measure]],Table2[[#This Row],[Variant]])</f>
        <v>WallWall50</v>
      </c>
      <c r="E2900">
        <v>98</v>
      </c>
      <c r="F2900" t="str">
        <f>CONCATENATE(Table2[[#This Row],[Measure &amp; Variant]],Table2[[#This Row],[Rated Power/Unit]])</f>
        <v>WallWall5098</v>
      </c>
      <c r="G2900">
        <f>Table2[[#This Row],[Rated Power/Unit]]</f>
        <v>98</v>
      </c>
    </row>
    <row r="2901" spans="2:7">
      <c r="B2901" s="325" t="s">
        <v>236</v>
      </c>
      <c r="C2901" s="325" t="s">
        <v>371</v>
      </c>
      <c r="D2901" s="325" t="str">
        <f>CONCATENATE(Table2[[#This Row],[Measure]],Table2[[#This Row],[Variant]])</f>
        <v>WallWall50</v>
      </c>
      <c r="E2901">
        <v>99</v>
      </c>
      <c r="F2901" t="str">
        <f>CONCATENATE(Table2[[#This Row],[Measure &amp; Variant]],Table2[[#This Row],[Rated Power/Unit]])</f>
        <v>WallWall5099</v>
      </c>
      <c r="G2901">
        <f>Table2[[#This Row],[Rated Power/Unit]]</f>
        <v>99</v>
      </c>
    </row>
    <row r="2902" spans="2:7">
      <c r="B2902" s="325" t="s">
        <v>236</v>
      </c>
      <c r="C2902" s="325" t="s">
        <v>371</v>
      </c>
      <c r="D2902" s="325" t="str">
        <f>CONCATENATE(Table2[[#This Row],[Measure]],Table2[[#This Row],[Variant]])</f>
        <v>WallWall50</v>
      </c>
      <c r="E2902">
        <v>100</v>
      </c>
      <c r="F2902" t="str">
        <f>CONCATENATE(Table2[[#This Row],[Measure &amp; Variant]],Table2[[#This Row],[Rated Power/Unit]])</f>
        <v>WallWall50100</v>
      </c>
      <c r="G2902">
        <f>Table2[[#This Row],[Rated Power/Unit]]</f>
        <v>100</v>
      </c>
    </row>
    <row r="2903" spans="2:7">
      <c r="B2903" s="325" t="s">
        <v>236</v>
      </c>
      <c r="C2903" s="325" t="s">
        <v>371</v>
      </c>
      <c r="D2903" s="325" t="str">
        <f>CONCATENATE(Table2[[#This Row],[Measure]],Table2[[#This Row],[Variant]])</f>
        <v>WallWall50</v>
      </c>
      <c r="E2903">
        <v>101</v>
      </c>
      <c r="F2903" t="str">
        <f>CONCATENATE(Table2[[#This Row],[Measure &amp; Variant]],Table2[[#This Row],[Rated Power/Unit]])</f>
        <v>WallWall50101</v>
      </c>
      <c r="G2903">
        <f>Table2[[#This Row],[Rated Power/Unit]]</f>
        <v>101</v>
      </c>
    </row>
    <row r="2904" spans="2:7">
      <c r="B2904" s="325" t="s">
        <v>236</v>
      </c>
      <c r="C2904" s="325" t="s">
        <v>371</v>
      </c>
      <c r="D2904" s="325" t="str">
        <f>CONCATENATE(Table2[[#This Row],[Measure]],Table2[[#This Row],[Variant]])</f>
        <v>WallWall50</v>
      </c>
      <c r="E2904">
        <v>102</v>
      </c>
      <c r="F2904" t="str">
        <f>CONCATENATE(Table2[[#This Row],[Measure &amp; Variant]],Table2[[#This Row],[Rated Power/Unit]])</f>
        <v>WallWall50102</v>
      </c>
      <c r="G2904">
        <f>Table2[[#This Row],[Rated Power/Unit]]</f>
        <v>102</v>
      </c>
    </row>
    <row r="2905" spans="2:7">
      <c r="B2905" s="325" t="s">
        <v>236</v>
      </c>
      <c r="C2905" s="325" t="s">
        <v>371</v>
      </c>
      <c r="D2905" s="325" t="str">
        <f>CONCATENATE(Table2[[#This Row],[Measure]],Table2[[#This Row],[Variant]])</f>
        <v>WallWall50</v>
      </c>
      <c r="E2905">
        <v>103</v>
      </c>
      <c r="F2905" t="str">
        <f>CONCATENATE(Table2[[#This Row],[Measure &amp; Variant]],Table2[[#This Row],[Rated Power/Unit]])</f>
        <v>WallWall50103</v>
      </c>
      <c r="G2905">
        <f>Table2[[#This Row],[Rated Power/Unit]]</f>
        <v>103</v>
      </c>
    </row>
    <row r="2906" spans="2:7">
      <c r="B2906" s="325" t="s">
        <v>236</v>
      </c>
      <c r="C2906" s="325" t="s">
        <v>371</v>
      </c>
      <c r="D2906" s="325" t="str">
        <f>CONCATENATE(Table2[[#This Row],[Measure]],Table2[[#This Row],[Variant]])</f>
        <v>WallWall50</v>
      </c>
      <c r="E2906">
        <v>104</v>
      </c>
      <c r="F2906" t="str">
        <f>CONCATENATE(Table2[[#This Row],[Measure &amp; Variant]],Table2[[#This Row],[Rated Power/Unit]])</f>
        <v>WallWall50104</v>
      </c>
      <c r="G2906">
        <f>Table2[[#This Row],[Rated Power/Unit]]</f>
        <v>104</v>
      </c>
    </row>
    <row r="2907" spans="2:7">
      <c r="B2907" s="325" t="s">
        <v>236</v>
      </c>
      <c r="C2907" s="325" t="s">
        <v>371</v>
      </c>
      <c r="D2907" s="325" t="str">
        <f>CONCATENATE(Table2[[#This Row],[Measure]],Table2[[#This Row],[Variant]])</f>
        <v>WallWall50</v>
      </c>
      <c r="E2907">
        <v>105</v>
      </c>
      <c r="F2907" t="str">
        <f>CONCATENATE(Table2[[#This Row],[Measure &amp; Variant]],Table2[[#This Row],[Rated Power/Unit]])</f>
        <v>WallWall50105</v>
      </c>
      <c r="G2907">
        <f>Table2[[#This Row],[Rated Power/Unit]]</f>
        <v>105</v>
      </c>
    </row>
    <row r="2908" spans="2:7">
      <c r="B2908" s="325" t="s">
        <v>236</v>
      </c>
      <c r="C2908" s="325" t="s">
        <v>371</v>
      </c>
      <c r="D2908" s="325" t="str">
        <f>CONCATENATE(Table2[[#This Row],[Measure]],Table2[[#This Row],[Variant]])</f>
        <v>WallWall50</v>
      </c>
      <c r="E2908">
        <v>106</v>
      </c>
      <c r="F2908" t="str">
        <f>CONCATENATE(Table2[[#This Row],[Measure &amp; Variant]],Table2[[#This Row],[Rated Power/Unit]])</f>
        <v>WallWall50106</v>
      </c>
      <c r="G2908">
        <f>Table2[[#This Row],[Rated Power/Unit]]</f>
        <v>106</v>
      </c>
    </row>
    <row r="2909" spans="2:7">
      <c r="B2909" s="325" t="s">
        <v>236</v>
      </c>
      <c r="C2909" s="325" t="s">
        <v>371</v>
      </c>
      <c r="D2909" s="325" t="str">
        <f>CONCATENATE(Table2[[#This Row],[Measure]],Table2[[#This Row],[Variant]])</f>
        <v>WallWall50</v>
      </c>
      <c r="E2909">
        <v>107</v>
      </c>
      <c r="F2909" t="str">
        <f>CONCATENATE(Table2[[#This Row],[Measure &amp; Variant]],Table2[[#This Row],[Rated Power/Unit]])</f>
        <v>WallWall50107</v>
      </c>
      <c r="G2909">
        <f>Table2[[#This Row],[Rated Power/Unit]]</f>
        <v>107</v>
      </c>
    </row>
    <row r="2910" spans="2:7">
      <c r="B2910" s="325" t="s">
        <v>236</v>
      </c>
      <c r="C2910" s="325" t="s">
        <v>371</v>
      </c>
      <c r="D2910" s="325" t="str">
        <f>CONCATENATE(Table2[[#This Row],[Measure]],Table2[[#This Row],[Variant]])</f>
        <v>WallWall50</v>
      </c>
      <c r="E2910">
        <v>108</v>
      </c>
      <c r="F2910" t="str">
        <f>CONCATENATE(Table2[[#This Row],[Measure &amp; Variant]],Table2[[#This Row],[Rated Power/Unit]])</f>
        <v>WallWall50108</v>
      </c>
      <c r="G2910">
        <f>Table2[[#This Row],[Rated Power/Unit]]</f>
        <v>108</v>
      </c>
    </row>
    <row r="2911" spans="2:7">
      <c r="B2911" s="325" t="s">
        <v>236</v>
      </c>
      <c r="C2911" s="325" t="s">
        <v>371</v>
      </c>
      <c r="D2911" s="325" t="str">
        <f>CONCATENATE(Table2[[#This Row],[Measure]],Table2[[#This Row],[Variant]])</f>
        <v>WallWall50</v>
      </c>
      <c r="E2911">
        <v>109</v>
      </c>
      <c r="F2911" t="str">
        <f>CONCATENATE(Table2[[#This Row],[Measure &amp; Variant]],Table2[[#This Row],[Rated Power/Unit]])</f>
        <v>WallWall50109</v>
      </c>
      <c r="G2911">
        <f>Table2[[#This Row],[Rated Power/Unit]]</f>
        <v>109</v>
      </c>
    </row>
    <row r="2912" spans="2:7">
      <c r="B2912" s="325" t="s">
        <v>236</v>
      </c>
      <c r="C2912" s="325" t="s">
        <v>371</v>
      </c>
      <c r="D2912" s="325" t="str">
        <f>CONCATENATE(Table2[[#This Row],[Measure]],Table2[[#This Row],[Variant]])</f>
        <v>WallWall50</v>
      </c>
      <c r="E2912">
        <v>110</v>
      </c>
      <c r="F2912" t="str">
        <f>CONCATENATE(Table2[[#This Row],[Measure &amp; Variant]],Table2[[#This Row],[Rated Power/Unit]])</f>
        <v>WallWall50110</v>
      </c>
      <c r="G2912">
        <f>Table2[[#This Row],[Rated Power/Unit]]</f>
        <v>110</v>
      </c>
    </row>
    <row r="2913" spans="2:7">
      <c r="B2913" s="325" t="s">
        <v>236</v>
      </c>
      <c r="C2913" s="325" t="s">
        <v>371</v>
      </c>
      <c r="D2913" s="325" t="str">
        <f>CONCATENATE(Table2[[#This Row],[Measure]],Table2[[#This Row],[Variant]])</f>
        <v>WallWall50</v>
      </c>
      <c r="E2913">
        <v>111</v>
      </c>
      <c r="F2913" t="str">
        <f>CONCATENATE(Table2[[#This Row],[Measure &amp; Variant]],Table2[[#This Row],[Rated Power/Unit]])</f>
        <v>WallWall50111</v>
      </c>
      <c r="G2913">
        <f>Table2[[#This Row],[Rated Power/Unit]]</f>
        <v>111</v>
      </c>
    </row>
    <row r="2914" spans="2:7">
      <c r="B2914" s="325" t="s">
        <v>236</v>
      </c>
      <c r="C2914" s="325" t="s">
        <v>371</v>
      </c>
      <c r="D2914" s="325" t="str">
        <f>CONCATENATE(Table2[[#This Row],[Measure]],Table2[[#This Row],[Variant]])</f>
        <v>WallWall50</v>
      </c>
      <c r="E2914">
        <v>112</v>
      </c>
      <c r="F2914" t="str">
        <f>CONCATENATE(Table2[[#This Row],[Measure &amp; Variant]],Table2[[#This Row],[Rated Power/Unit]])</f>
        <v>WallWall50112</v>
      </c>
      <c r="G2914">
        <f>Table2[[#This Row],[Rated Power/Unit]]</f>
        <v>112</v>
      </c>
    </row>
    <row r="2915" spans="2:7">
      <c r="B2915" s="325" t="s">
        <v>236</v>
      </c>
      <c r="C2915" s="325" t="s">
        <v>371</v>
      </c>
      <c r="D2915" s="325" t="str">
        <f>CONCATENATE(Table2[[#This Row],[Measure]],Table2[[#This Row],[Variant]])</f>
        <v>WallWall50</v>
      </c>
      <c r="E2915">
        <v>113</v>
      </c>
      <c r="F2915" t="str">
        <f>CONCATENATE(Table2[[#This Row],[Measure &amp; Variant]],Table2[[#This Row],[Rated Power/Unit]])</f>
        <v>WallWall50113</v>
      </c>
      <c r="G2915">
        <f>Table2[[#This Row],[Rated Power/Unit]]</f>
        <v>113</v>
      </c>
    </row>
    <row r="2916" spans="2:7">
      <c r="B2916" s="325" t="s">
        <v>236</v>
      </c>
      <c r="C2916" s="325" t="s">
        <v>371</v>
      </c>
      <c r="D2916" s="325" t="str">
        <f>CONCATENATE(Table2[[#This Row],[Measure]],Table2[[#This Row],[Variant]])</f>
        <v>WallWall50</v>
      </c>
      <c r="E2916">
        <v>114</v>
      </c>
      <c r="F2916" t="str">
        <f>CONCATENATE(Table2[[#This Row],[Measure &amp; Variant]],Table2[[#This Row],[Rated Power/Unit]])</f>
        <v>WallWall50114</v>
      </c>
      <c r="G2916">
        <f>Table2[[#This Row],[Rated Power/Unit]]</f>
        <v>114</v>
      </c>
    </row>
    <row r="2917" spans="2:7">
      <c r="B2917" s="325" t="s">
        <v>236</v>
      </c>
      <c r="C2917" s="325" t="s">
        <v>371</v>
      </c>
      <c r="D2917" s="325" t="str">
        <f>CONCATENATE(Table2[[#This Row],[Measure]],Table2[[#This Row],[Variant]])</f>
        <v>WallWall50</v>
      </c>
      <c r="E2917">
        <v>115</v>
      </c>
      <c r="F2917" t="str">
        <f>CONCATENATE(Table2[[#This Row],[Measure &amp; Variant]],Table2[[#This Row],[Rated Power/Unit]])</f>
        <v>WallWall50115</v>
      </c>
      <c r="G2917">
        <f>Table2[[#This Row],[Rated Power/Unit]]</f>
        <v>115</v>
      </c>
    </row>
    <row r="2918" spans="2:7">
      <c r="B2918" s="325" t="s">
        <v>236</v>
      </c>
      <c r="C2918" s="325" t="s">
        <v>371</v>
      </c>
      <c r="D2918" s="325" t="str">
        <f>CONCATENATE(Table2[[#This Row],[Measure]],Table2[[#This Row],[Variant]])</f>
        <v>WallWall50</v>
      </c>
      <c r="E2918">
        <v>116</v>
      </c>
      <c r="F2918" t="str">
        <f>CONCATENATE(Table2[[#This Row],[Measure &amp; Variant]],Table2[[#This Row],[Rated Power/Unit]])</f>
        <v>WallWall50116</v>
      </c>
      <c r="G2918">
        <f>Table2[[#This Row],[Rated Power/Unit]]</f>
        <v>116</v>
      </c>
    </row>
    <row r="2919" spans="2:7">
      <c r="B2919" s="325" t="s">
        <v>236</v>
      </c>
      <c r="C2919" s="325" t="s">
        <v>371</v>
      </c>
      <c r="D2919" s="325" t="str">
        <f>CONCATENATE(Table2[[#This Row],[Measure]],Table2[[#This Row],[Variant]])</f>
        <v>WallWall50</v>
      </c>
      <c r="E2919">
        <v>117</v>
      </c>
      <c r="F2919" t="str">
        <f>CONCATENATE(Table2[[#This Row],[Measure &amp; Variant]],Table2[[#This Row],[Rated Power/Unit]])</f>
        <v>WallWall50117</v>
      </c>
      <c r="G2919">
        <f>Table2[[#This Row],[Rated Power/Unit]]</f>
        <v>117</v>
      </c>
    </row>
    <row r="2920" spans="2:7">
      <c r="B2920" s="325" t="s">
        <v>236</v>
      </c>
      <c r="C2920" s="325" t="s">
        <v>371</v>
      </c>
      <c r="D2920" s="325" t="str">
        <f>CONCATENATE(Table2[[#This Row],[Measure]],Table2[[#This Row],[Variant]])</f>
        <v>WallWall50</v>
      </c>
      <c r="E2920">
        <v>118</v>
      </c>
      <c r="F2920" t="str">
        <f>CONCATENATE(Table2[[#This Row],[Measure &amp; Variant]],Table2[[#This Row],[Rated Power/Unit]])</f>
        <v>WallWall50118</v>
      </c>
      <c r="G2920">
        <f>Table2[[#This Row],[Rated Power/Unit]]</f>
        <v>118</v>
      </c>
    </row>
    <row r="2921" spans="2:7">
      <c r="B2921" s="325" t="s">
        <v>236</v>
      </c>
      <c r="C2921" s="325" t="s">
        <v>371</v>
      </c>
      <c r="D2921" s="325" t="str">
        <f>CONCATENATE(Table2[[#This Row],[Measure]],Table2[[#This Row],[Variant]])</f>
        <v>WallWall50</v>
      </c>
      <c r="E2921">
        <v>119</v>
      </c>
      <c r="F2921" t="str">
        <f>CONCATENATE(Table2[[#This Row],[Measure &amp; Variant]],Table2[[#This Row],[Rated Power/Unit]])</f>
        <v>WallWall50119</v>
      </c>
      <c r="G2921">
        <f>Table2[[#This Row],[Rated Power/Unit]]</f>
        <v>119</v>
      </c>
    </row>
    <row r="2922" spans="2:7">
      <c r="B2922" s="325" t="s">
        <v>236</v>
      </c>
      <c r="C2922" s="325" t="s">
        <v>371</v>
      </c>
      <c r="D2922" s="325" t="str">
        <f>CONCATENATE(Table2[[#This Row],[Measure]],Table2[[#This Row],[Variant]])</f>
        <v>WallWall50</v>
      </c>
      <c r="E2922">
        <v>120</v>
      </c>
      <c r="F2922" t="str">
        <f>CONCATENATE(Table2[[#This Row],[Measure &amp; Variant]],Table2[[#This Row],[Rated Power/Unit]])</f>
        <v>WallWall50120</v>
      </c>
      <c r="G2922">
        <f>Table2[[#This Row],[Rated Power/Unit]]</f>
        <v>120</v>
      </c>
    </row>
    <row r="2923" spans="2:7">
      <c r="B2923" s="325" t="s">
        <v>236</v>
      </c>
      <c r="C2923" s="325" t="s">
        <v>371</v>
      </c>
      <c r="D2923" s="325" t="str">
        <f>CONCATENATE(Table2[[#This Row],[Measure]],Table2[[#This Row],[Variant]])</f>
        <v>WallWall50</v>
      </c>
      <c r="E2923">
        <v>121</v>
      </c>
      <c r="F2923" t="str">
        <f>CONCATENATE(Table2[[#This Row],[Measure &amp; Variant]],Table2[[#This Row],[Rated Power/Unit]])</f>
        <v>WallWall50121</v>
      </c>
      <c r="G2923">
        <f>Table2[[#This Row],[Rated Power/Unit]]</f>
        <v>121</v>
      </c>
    </row>
    <row r="2924" spans="2:7">
      <c r="B2924" s="325" t="s">
        <v>236</v>
      </c>
      <c r="C2924" s="325" t="s">
        <v>371</v>
      </c>
      <c r="D2924" s="325" t="str">
        <f>CONCATENATE(Table2[[#This Row],[Measure]],Table2[[#This Row],[Variant]])</f>
        <v>WallWall50</v>
      </c>
      <c r="E2924">
        <v>122</v>
      </c>
      <c r="F2924" t="str">
        <f>CONCATENATE(Table2[[#This Row],[Measure &amp; Variant]],Table2[[#This Row],[Rated Power/Unit]])</f>
        <v>WallWall50122</v>
      </c>
      <c r="G2924">
        <f>Table2[[#This Row],[Rated Power/Unit]]</f>
        <v>122</v>
      </c>
    </row>
    <row r="2925" spans="2:7">
      <c r="B2925" s="325" t="s">
        <v>236</v>
      </c>
      <c r="C2925" s="325" t="s">
        <v>371</v>
      </c>
      <c r="D2925" s="325" t="str">
        <f>CONCATENATE(Table2[[#This Row],[Measure]],Table2[[#This Row],[Variant]])</f>
        <v>WallWall50</v>
      </c>
      <c r="E2925">
        <v>123</v>
      </c>
      <c r="F2925" t="str">
        <f>CONCATENATE(Table2[[#This Row],[Measure &amp; Variant]],Table2[[#This Row],[Rated Power/Unit]])</f>
        <v>WallWall50123</v>
      </c>
      <c r="G2925">
        <f>Table2[[#This Row],[Rated Power/Unit]]</f>
        <v>123</v>
      </c>
    </row>
    <row r="2926" spans="2:7">
      <c r="B2926" s="325" t="s">
        <v>236</v>
      </c>
      <c r="C2926" s="325" t="s">
        <v>371</v>
      </c>
      <c r="D2926" s="325" t="str">
        <f>CONCATENATE(Table2[[#This Row],[Measure]],Table2[[#This Row],[Variant]])</f>
        <v>WallWall50</v>
      </c>
      <c r="E2926">
        <v>124</v>
      </c>
      <c r="F2926" t="str">
        <f>CONCATENATE(Table2[[#This Row],[Measure &amp; Variant]],Table2[[#This Row],[Rated Power/Unit]])</f>
        <v>WallWall50124</v>
      </c>
      <c r="G2926">
        <f>Table2[[#This Row],[Rated Power/Unit]]</f>
        <v>124</v>
      </c>
    </row>
    <row r="2927" spans="2:7">
      <c r="B2927" s="325" t="s">
        <v>236</v>
      </c>
      <c r="C2927" s="325" t="s">
        <v>371</v>
      </c>
      <c r="D2927" s="325" t="str">
        <f>CONCATENATE(Table2[[#This Row],[Measure]],Table2[[#This Row],[Variant]])</f>
        <v>WallWall50</v>
      </c>
      <c r="E2927">
        <v>125</v>
      </c>
      <c r="F2927" t="str">
        <f>CONCATENATE(Table2[[#This Row],[Measure &amp; Variant]],Table2[[#This Row],[Rated Power/Unit]])</f>
        <v>WallWall50125</v>
      </c>
      <c r="G2927">
        <f>Table2[[#This Row],[Rated Power/Unit]]</f>
        <v>125</v>
      </c>
    </row>
    <row r="2928" spans="2:7">
      <c r="B2928" s="325" t="s">
        <v>236</v>
      </c>
      <c r="C2928" s="325" t="s">
        <v>371</v>
      </c>
      <c r="D2928" s="325" t="str">
        <f>CONCATENATE(Table2[[#This Row],[Measure]],Table2[[#This Row],[Variant]])</f>
        <v>WallWall50</v>
      </c>
      <c r="E2928">
        <v>126</v>
      </c>
      <c r="F2928" t="str">
        <f>CONCATENATE(Table2[[#This Row],[Measure &amp; Variant]],Table2[[#This Row],[Rated Power/Unit]])</f>
        <v>WallWall50126</v>
      </c>
      <c r="G2928">
        <f>Table2[[#This Row],[Rated Power/Unit]]</f>
        <v>126</v>
      </c>
    </row>
    <row r="2929" spans="2:7">
      <c r="B2929" s="325" t="s">
        <v>236</v>
      </c>
      <c r="C2929" s="325" t="s">
        <v>371</v>
      </c>
      <c r="D2929" s="325" t="str">
        <f>CONCATENATE(Table2[[#This Row],[Measure]],Table2[[#This Row],[Variant]])</f>
        <v>WallWall50</v>
      </c>
      <c r="E2929">
        <v>127</v>
      </c>
      <c r="F2929" t="str">
        <f>CONCATENATE(Table2[[#This Row],[Measure &amp; Variant]],Table2[[#This Row],[Rated Power/Unit]])</f>
        <v>WallWall50127</v>
      </c>
      <c r="G2929">
        <f>Table2[[#This Row],[Rated Power/Unit]]</f>
        <v>127</v>
      </c>
    </row>
    <row r="2930" spans="2:7">
      <c r="B2930" s="325" t="s">
        <v>236</v>
      </c>
      <c r="C2930" s="325" t="s">
        <v>371</v>
      </c>
      <c r="D2930" s="325" t="str">
        <f>CONCATENATE(Table2[[#This Row],[Measure]],Table2[[#This Row],[Variant]])</f>
        <v>WallWall50</v>
      </c>
      <c r="E2930">
        <v>128</v>
      </c>
      <c r="F2930" t="str">
        <f>CONCATENATE(Table2[[#This Row],[Measure &amp; Variant]],Table2[[#This Row],[Rated Power/Unit]])</f>
        <v>WallWall50128</v>
      </c>
      <c r="G2930">
        <f>Table2[[#This Row],[Rated Power/Unit]]</f>
        <v>128</v>
      </c>
    </row>
    <row r="2931" spans="2:7">
      <c r="B2931" s="325" t="s">
        <v>236</v>
      </c>
      <c r="C2931" s="325" t="s">
        <v>371</v>
      </c>
      <c r="D2931" s="325" t="str">
        <f>CONCATENATE(Table2[[#This Row],[Measure]],Table2[[#This Row],[Variant]])</f>
        <v>WallWall50</v>
      </c>
      <c r="E2931">
        <v>129</v>
      </c>
      <c r="F2931" t="str">
        <f>CONCATENATE(Table2[[#This Row],[Measure &amp; Variant]],Table2[[#This Row],[Rated Power/Unit]])</f>
        <v>WallWall50129</v>
      </c>
      <c r="G2931">
        <f>Table2[[#This Row],[Rated Power/Unit]]</f>
        <v>129</v>
      </c>
    </row>
    <row r="2932" spans="2:7">
      <c r="B2932" s="325" t="s">
        <v>236</v>
      </c>
      <c r="C2932" s="325" t="s">
        <v>371</v>
      </c>
      <c r="D2932" s="325" t="str">
        <f>CONCATENATE(Table2[[#This Row],[Measure]],Table2[[#This Row],[Variant]])</f>
        <v>WallWall50</v>
      </c>
      <c r="E2932">
        <v>130</v>
      </c>
      <c r="F2932" t="str">
        <f>CONCATENATE(Table2[[#This Row],[Measure &amp; Variant]],Table2[[#This Row],[Rated Power/Unit]])</f>
        <v>WallWall50130</v>
      </c>
      <c r="G2932">
        <f>Table2[[#This Row],[Rated Power/Unit]]</f>
        <v>130</v>
      </c>
    </row>
    <row r="2933" spans="2:7">
      <c r="B2933" s="325" t="s">
        <v>236</v>
      </c>
      <c r="C2933" s="325" t="s">
        <v>371</v>
      </c>
      <c r="D2933" s="325" t="str">
        <f>CONCATENATE(Table2[[#This Row],[Measure]],Table2[[#This Row],[Variant]])</f>
        <v>WallWall50</v>
      </c>
      <c r="E2933">
        <v>131</v>
      </c>
      <c r="F2933" t="str">
        <f>CONCATENATE(Table2[[#This Row],[Measure &amp; Variant]],Table2[[#This Row],[Rated Power/Unit]])</f>
        <v>WallWall50131</v>
      </c>
      <c r="G2933">
        <f>Table2[[#This Row],[Rated Power/Unit]]</f>
        <v>131</v>
      </c>
    </row>
    <row r="2934" spans="2:7">
      <c r="B2934" s="325" t="s">
        <v>236</v>
      </c>
      <c r="C2934" s="325" t="s">
        <v>371</v>
      </c>
      <c r="D2934" s="325" t="str">
        <f>CONCATENATE(Table2[[#This Row],[Measure]],Table2[[#This Row],[Variant]])</f>
        <v>WallWall50</v>
      </c>
      <c r="E2934">
        <v>132</v>
      </c>
      <c r="F2934" t="str">
        <f>CONCATENATE(Table2[[#This Row],[Measure &amp; Variant]],Table2[[#This Row],[Rated Power/Unit]])</f>
        <v>WallWall50132</v>
      </c>
      <c r="G2934">
        <f>Table2[[#This Row],[Rated Power/Unit]]</f>
        <v>132</v>
      </c>
    </row>
    <row r="2935" spans="2:7">
      <c r="B2935" s="325" t="s">
        <v>236</v>
      </c>
      <c r="C2935" s="325" t="s">
        <v>371</v>
      </c>
      <c r="D2935" s="325" t="str">
        <f>CONCATENATE(Table2[[#This Row],[Measure]],Table2[[#This Row],[Variant]])</f>
        <v>WallWall50</v>
      </c>
      <c r="E2935">
        <v>133</v>
      </c>
      <c r="F2935" t="str">
        <f>CONCATENATE(Table2[[#This Row],[Measure &amp; Variant]],Table2[[#This Row],[Rated Power/Unit]])</f>
        <v>WallWall50133</v>
      </c>
      <c r="G2935">
        <f>Table2[[#This Row],[Rated Power/Unit]]</f>
        <v>133</v>
      </c>
    </row>
    <row r="2936" spans="2:7">
      <c r="B2936" s="325" t="s">
        <v>236</v>
      </c>
      <c r="C2936" s="325" t="s">
        <v>371</v>
      </c>
      <c r="D2936" s="325" t="str">
        <f>CONCATENATE(Table2[[#This Row],[Measure]],Table2[[#This Row],[Variant]])</f>
        <v>WallWall50</v>
      </c>
      <c r="E2936">
        <v>134</v>
      </c>
      <c r="F2936" t="str">
        <f>CONCATENATE(Table2[[#This Row],[Measure &amp; Variant]],Table2[[#This Row],[Rated Power/Unit]])</f>
        <v>WallWall50134</v>
      </c>
      <c r="G2936">
        <f>Table2[[#This Row],[Rated Power/Unit]]</f>
        <v>134</v>
      </c>
    </row>
    <row r="2937" spans="2:7">
      <c r="B2937" s="325" t="s">
        <v>236</v>
      </c>
      <c r="C2937" s="325" t="s">
        <v>371</v>
      </c>
      <c r="D2937" s="325" t="str">
        <f>CONCATENATE(Table2[[#This Row],[Measure]],Table2[[#This Row],[Variant]])</f>
        <v>WallWall50</v>
      </c>
      <c r="E2937">
        <v>135</v>
      </c>
      <c r="F2937" t="str">
        <f>CONCATENATE(Table2[[#This Row],[Measure &amp; Variant]],Table2[[#This Row],[Rated Power/Unit]])</f>
        <v>WallWall50135</v>
      </c>
      <c r="G2937">
        <f>Table2[[#This Row],[Rated Power/Unit]]</f>
        <v>135</v>
      </c>
    </row>
    <row r="2938" spans="2:7">
      <c r="B2938" s="325" t="s">
        <v>236</v>
      </c>
      <c r="C2938" s="325" t="s">
        <v>371</v>
      </c>
      <c r="D2938" s="325" t="str">
        <f>CONCATENATE(Table2[[#This Row],[Measure]],Table2[[#This Row],[Variant]])</f>
        <v>WallWall50</v>
      </c>
      <c r="E2938">
        <v>136</v>
      </c>
      <c r="F2938" t="str">
        <f>CONCATENATE(Table2[[#This Row],[Measure &amp; Variant]],Table2[[#This Row],[Rated Power/Unit]])</f>
        <v>WallWall50136</v>
      </c>
      <c r="G2938">
        <f>Table2[[#This Row],[Rated Power/Unit]]</f>
        <v>136</v>
      </c>
    </row>
    <row r="2939" spans="2:7">
      <c r="B2939" s="325" t="s">
        <v>236</v>
      </c>
      <c r="C2939" s="325" t="s">
        <v>371</v>
      </c>
      <c r="D2939" s="325" t="str">
        <f>CONCATENATE(Table2[[#This Row],[Measure]],Table2[[#This Row],[Variant]])</f>
        <v>WallWall50</v>
      </c>
      <c r="E2939">
        <v>137</v>
      </c>
      <c r="F2939" t="str">
        <f>CONCATENATE(Table2[[#This Row],[Measure &amp; Variant]],Table2[[#This Row],[Rated Power/Unit]])</f>
        <v>WallWall50137</v>
      </c>
      <c r="G2939">
        <f>Table2[[#This Row],[Rated Power/Unit]]</f>
        <v>137</v>
      </c>
    </row>
    <row r="2940" spans="2:7">
      <c r="B2940" s="325" t="s">
        <v>236</v>
      </c>
      <c r="C2940" s="325" t="s">
        <v>371</v>
      </c>
      <c r="D2940" s="325" t="str">
        <f>CONCATENATE(Table2[[#This Row],[Measure]],Table2[[#This Row],[Variant]])</f>
        <v>WallWall50</v>
      </c>
      <c r="E2940">
        <v>138</v>
      </c>
      <c r="F2940" t="str">
        <f>CONCATENATE(Table2[[#This Row],[Measure &amp; Variant]],Table2[[#This Row],[Rated Power/Unit]])</f>
        <v>WallWall50138</v>
      </c>
      <c r="G2940">
        <f>Table2[[#This Row],[Rated Power/Unit]]</f>
        <v>138</v>
      </c>
    </row>
    <row r="2941" spans="2:7">
      <c r="B2941" s="325" t="s">
        <v>236</v>
      </c>
      <c r="C2941" s="325" t="s">
        <v>371</v>
      </c>
      <c r="D2941" s="325" t="str">
        <f>CONCATENATE(Table2[[#This Row],[Measure]],Table2[[#This Row],[Variant]])</f>
        <v>WallWall50</v>
      </c>
      <c r="E2941">
        <v>139</v>
      </c>
      <c r="F2941" t="str">
        <f>CONCATENATE(Table2[[#This Row],[Measure &amp; Variant]],Table2[[#This Row],[Rated Power/Unit]])</f>
        <v>WallWall50139</v>
      </c>
      <c r="G2941">
        <f>Table2[[#This Row],[Rated Power/Unit]]</f>
        <v>139</v>
      </c>
    </row>
    <row r="2942" spans="2:7">
      <c r="B2942" s="325" t="s">
        <v>236</v>
      </c>
      <c r="C2942" s="325" t="s">
        <v>371</v>
      </c>
      <c r="D2942" s="325" t="str">
        <f>CONCATENATE(Table2[[#This Row],[Measure]],Table2[[#This Row],[Variant]])</f>
        <v>WallWall50</v>
      </c>
      <c r="E2942">
        <v>140</v>
      </c>
      <c r="F2942" t="str">
        <f>CONCATENATE(Table2[[#This Row],[Measure &amp; Variant]],Table2[[#This Row],[Rated Power/Unit]])</f>
        <v>WallWall50140</v>
      </c>
      <c r="G2942">
        <f>Table2[[#This Row],[Rated Power/Unit]]</f>
        <v>140</v>
      </c>
    </row>
    <row r="2943" spans="2:7">
      <c r="B2943" s="325" t="s">
        <v>236</v>
      </c>
      <c r="C2943" s="325" t="s">
        <v>371</v>
      </c>
      <c r="D2943" s="325" t="str">
        <f>CONCATENATE(Table2[[#This Row],[Measure]],Table2[[#This Row],[Variant]])</f>
        <v>WallWall50</v>
      </c>
      <c r="E2943">
        <v>141</v>
      </c>
      <c r="F2943" t="str">
        <f>CONCATENATE(Table2[[#This Row],[Measure &amp; Variant]],Table2[[#This Row],[Rated Power/Unit]])</f>
        <v>WallWall50141</v>
      </c>
      <c r="G2943">
        <f>Table2[[#This Row],[Rated Power/Unit]]</f>
        <v>141</v>
      </c>
    </row>
    <row r="2944" spans="2:7">
      <c r="B2944" s="325" t="s">
        <v>236</v>
      </c>
      <c r="C2944" s="325" t="s">
        <v>371</v>
      </c>
      <c r="D2944" s="325" t="str">
        <f>CONCATENATE(Table2[[#This Row],[Measure]],Table2[[#This Row],[Variant]])</f>
        <v>WallWall50</v>
      </c>
      <c r="E2944">
        <v>142</v>
      </c>
      <c r="F2944" t="str">
        <f>CONCATENATE(Table2[[#This Row],[Measure &amp; Variant]],Table2[[#This Row],[Rated Power/Unit]])</f>
        <v>WallWall50142</v>
      </c>
      <c r="G2944">
        <f>Table2[[#This Row],[Rated Power/Unit]]</f>
        <v>142</v>
      </c>
    </row>
    <row r="2945" spans="2:7">
      <c r="B2945" s="325" t="s">
        <v>236</v>
      </c>
      <c r="C2945" s="325" t="s">
        <v>371</v>
      </c>
      <c r="D2945" s="325" t="str">
        <f>CONCATENATE(Table2[[#This Row],[Measure]],Table2[[#This Row],[Variant]])</f>
        <v>WallWall50</v>
      </c>
      <c r="E2945">
        <v>143</v>
      </c>
      <c r="F2945" t="str">
        <f>CONCATENATE(Table2[[#This Row],[Measure &amp; Variant]],Table2[[#This Row],[Rated Power/Unit]])</f>
        <v>WallWall50143</v>
      </c>
      <c r="G2945">
        <f>Table2[[#This Row],[Rated Power/Unit]]</f>
        <v>143</v>
      </c>
    </row>
    <row r="2946" spans="2:7">
      <c r="B2946" s="325" t="s">
        <v>236</v>
      </c>
      <c r="C2946" s="325" t="s">
        <v>371</v>
      </c>
      <c r="D2946" s="325" t="str">
        <f>CONCATENATE(Table2[[#This Row],[Measure]],Table2[[#This Row],[Variant]])</f>
        <v>WallWall50</v>
      </c>
      <c r="E2946">
        <v>144</v>
      </c>
      <c r="F2946" t="str">
        <f>CONCATENATE(Table2[[#This Row],[Measure &amp; Variant]],Table2[[#This Row],[Rated Power/Unit]])</f>
        <v>WallWall50144</v>
      </c>
      <c r="G2946">
        <f>Table2[[#This Row],[Rated Power/Unit]]</f>
        <v>144</v>
      </c>
    </row>
    <row r="2947" spans="2:7">
      <c r="B2947" s="325" t="s">
        <v>236</v>
      </c>
      <c r="C2947" s="325" t="s">
        <v>371</v>
      </c>
      <c r="D2947" s="325" t="str">
        <f>CONCATENATE(Table2[[#This Row],[Measure]],Table2[[#This Row],[Variant]])</f>
        <v>WallWall50</v>
      </c>
      <c r="E2947">
        <v>145</v>
      </c>
      <c r="F2947" t="str">
        <f>CONCATENATE(Table2[[#This Row],[Measure &amp; Variant]],Table2[[#This Row],[Rated Power/Unit]])</f>
        <v>WallWall50145</v>
      </c>
      <c r="G2947">
        <f>Table2[[#This Row],[Rated Power/Unit]]</f>
        <v>145</v>
      </c>
    </row>
    <row r="2948" spans="2:7">
      <c r="B2948" s="325" t="s">
        <v>236</v>
      </c>
      <c r="C2948" s="325" t="s">
        <v>371</v>
      </c>
      <c r="D2948" s="325" t="str">
        <f>CONCATENATE(Table2[[#This Row],[Measure]],Table2[[#This Row],[Variant]])</f>
        <v>WallWall50</v>
      </c>
      <c r="E2948">
        <v>146</v>
      </c>
      <c r="F2948" t="str">
        <f>CONCATENATE(Table2[[#This Row],[Measure &amp; Variant]],Table2[[#This Row],[Rated Power/Unit]])</f>
        <v>WallWall50146</v>
      </c>
      <c r="G2948">
        <f>Table2[[#This Row],[Rated Power/Unit]]</f>
        <v>146</v>
      </c>
    </row>
    <row r="2949" spans="2:7">
      <c r="B2949" s="325" t="s">
        <v>236</v>
      </c>
      <c r="C2949" s="325" t="s">
        <v>371</v>
      </c>
      <c r="D2949" s="325" t="str">
        <f>CONCATENATE(Table2[[#This Row],[Measure]],Table2[[#This Row],[Variant]])</f>
        <v>WallWall50</v>
      </c>
      <c r="E2949">
        <v>147</v>
      </c>
      <c r="F2949" t="str">
        <f>CONCATENATE(Table2[[#This Row],[Measure &amp; Variant]],Table2[[#This Row],[Rated Power/Unit]])</f>
        <v>WallWall50147</v>
      </c>
      <c r="G2949">
        <f>Table2[[#This Row],[Rated Power/Unit]]</f>
        <v>147</v>
      </c>
    </row>
    <row r="2950" spans="2:7">
      <c r="B2950" s="325" t="s">
        <v>236</v>
      </c>
      <c r="C2950" s="325" t="s">
        <v>371</v>
      </c>
      <c r="D2950" s="325" t="str">
        <f>CONCATENATE(Table2[[#This Row],[Measure]],Table2[[#This Row],[Variant]])</f>
        <v>WallWall50</v>
      </c>
      <c r="E2950">
        <v>148</v>
      </c>
      <c r="F2950" t="str">
        <f>CONCATENATE(Table2[[#This Row],[Measure &amp; Variant]],Table2[[#This Row],[Rated Power/Unit]])</f>
        <v>WallWall50148</v>
      </c>
      <c r="G2950">
        <f>Table2[[#This Row],[Rated Power/Unit]]</f>
        <v>148</v>
      </c>
    </row>
    <row r="2951" spans="2:7">
      <c r="B2951" s="325" t="s">
        <v>236</v>
      </c>
      <c r="C2951" s="325" t="s">
        <v>371</v>
      </c>
      <c r="D2951" s="325" t="str">
        <f>CONCATENATE(Table2[[#This Row],[Measure]],Table2[[#This Row],[Variant]])</f>
        <v>WallWall50</v>
      </c>
      <c r="E2951">
        <v>149</v>
      </c>
      <c r="F2951" t="str">
        <f>CONCATENATE(Table2[[#This Row],[Measure &amp; Variant]],Table2[[#This Row],[Rated Power/Unit]])</f>
        <v>WallWall50149</v>
      </c>
      <c r="G2951">
        <f>Table2[[#This Row],[Rated Power/Unit]]</f>
        <v>149</v>
      </c>
    </row>
    <row r="2952" spans="2:7">
      <c r="B2952" s="325" t="s">
        <v>236</v>
      </c>
      <c r="C2952" s="325" t="s">
        <v>371</v>
      </c>
      <c r="D2952" s="325" t="str">
        <f>CONCATENATE(Table2[[#This Row],[Measure]],Table2[[#This Row],[Variant]])</f>
        <v>WallWall50</v>
      </c>
      <c r="E2952">
        <v>150</v>
      </c>
      <c r="F2952" t="str">
        <f>CONCATENATE(Table2[[#This Row],[Measure &amp; Variant]],Table2[[#This Row],[Rated Power/Unit]])</f>
        <v>WallWall50150</v>
      </c>
      <c r="G2952">
        <f>Table2[[#This Row],[Rated Power/Unit]]</f>
        <v>150</v>
      </c>
    </row>
    <row r="2953" spans="2:7">
      <c r="B2953" s="325" t="s">
        <v>260</v>
      </c>
      <c r="C2953" s="325" t="s">
        <v>373</v>
      </c>
      <c r="D2953" s="325" t="str">
        <f>CONCATENATE(Table2[[#This Row],[Measure]],Table2[[#This Row],[Variant]])</f>
        <v>PolePole74</v>
      </c>
      <c r="E2953">
        <v>40</v>
      </c>
      <c r="F2953" t="str">
        <f>CONCATENATE(Table2[[#This Row],[Measure &amp; Variant]],Table2[[#This Row],[Rated Power/Unit]])</f>
        <v>PolePole7440</v>
      </c>
      <c r="G2953">
        <f>Table2[[#This Row],[Rated Power/Unit]]</f>
        <v>40</v>
      </c>
    </row>
    <row r="2954" spans="2:7">
      <c r="B2954" s="325" t="s">
        <v>260</v>
      </c>
      <c r="C2954" s="325" t="s">
        <v>373</v>
      </c>
      <c r="D2954" s="325" t="str">
        <f>CONCATENATE(Table2[[#This Row],[Measure]],Table2[[#This Row],[Variant]])</f>
        <v>PolePole74</v>
      </c>
      <c r="E2954">
        <v>41</v>
      </c>
      <c r="F2954" t="str">
        <f>CONCATENATE(Table2[[#This Row],[Measure &amp; Variant]],Table2[[#This Row],[Rated Power/Unit]])</f>
        <v>PolePole7441</v>
      </c>
      <c r="G2954">
        <f>Table2[[#This Row],[Rated Power/Unit]]</f>
        <v>41</v>
      </c>
    </row>
    <row r="2955" spans="2:7">
      <c r="B2955" s="325" t="s">
        <v>260</v>
      </c>
      <c r="C2955" s="325" t="s">
        <v>373</v>
      </c>
      <c r="D2955" s="325" t="str">
        <f>CONCATENATE(Table2[[#This Row],[Measure]],Table2[[#This Row],[Variant]])</f>
        <v>PolePole74</v>
      </c>
      <c r="E2955">
        <v>42</v>
      </c>
      <c r="F2955" t="str">
        <f>CONCATENATE(Table2[[#This Row],[Measure &amp; Variant]],Table2[[#This Row],[Rated Power/Unit]])</f>
        <v>PolePole7442</v>
      </c>
      <c r="G2955">
        <f>Table2[[#This Row],[Rated Power/Unit]]</f>
        <v>42</v>
      </c>
    </row>
    <row r="2956" spans="2:7">
      <c r="B2956" s="325" t="s">
        <v>260</v>
      </c>
      <c r="C2956" s="325" t="s">
        <v>373</v>
      </c>
      <c r="D2956" s="325" t="str">
        <f>CONCATENATE(Table2[[#This Row],[Measure]],Table2[[#This Row],[Variant]])</f>
        <v>PolePole74</v>
      </c>
      <c r="E2956">
        <v>43</v>
      </c>
      <c r="F2956" t="str">
        <f>CONCATENATE(Table2[[#This Row],[Measure &amp; Variant]],Table2[[#This Row],[Rated Power/Unit]])</f>
        <v>PolePole7443</v>
      </c>
      <c r="G2956">
        <f>Table2[[#This Row],[Rated Power/Unit]]</f>
        <v>43</v>
      </c>
    </row>
    <row r="2957" spans="2:7">
      <c r="B2957" s="325" t="s">
        <v>260</v>
      </c>
      <c r="C2957" s="325" t="s">
        <v>373</v>
      </c>
      <c r="D2957" s="325" t="str">
        <f>CONCATENATE(Table2[[#This Row],[Measure]],Table2[[#This Row],[Variant]])</f>
        <v>PolePole74</v>
      </c>
      <c r="E2957">
        <v>44</v>
      </c>
      <c r="F2957" t="str">
        <f>CONCATENATE(Table2[[#This Row],[Measure &amp; Variant]],Table2[[#This Row],[Rated Power/Unit]])</f>
        <v>PolePole7444</v>
      </c>
      <c r="G2957">
        <f>Table2[[#This Row],[Rated Power/Unit]]</f>
        <v>44</v>
      </c>
    </row>
    <row r="2958" spans="2:7">
      <c r="B2958" s="325" t="s">
        <v>260</v>
      </c>
      <c r="C2958" s="325" t="s">
        <v>373</v>
      </c>
      <c r="D2958" s="325" t="str">
        <f>CONCATENATE(Table2[[#This Row],[Measure]],Table2[[#This Row],[Variant]])</f>
        <v>PolePole74</v>
      </c>
      <c r="E2958">
        <v>45</v>
      </c>
      <c r="F2958" t="str">
        <f>CONCATENATE(Table2[[#This Row],[Measure &amp; Variant]],Table2[[#This Row],[Rated Power/Unit]])</f>
        <v>PolePole7445</v>
      </c>
      <c r="G2958">
        <f>Table2[[#This Row],[Rated Power/Unit]]</f>
        <v>45</v>
      </c>
    </row>
    <row r="2959" spans="2:7">
      <c r="B2959" s="325" t="s">
        <v>260</v>
      </c>
      <c r="C2959" s="325" t="s">
        <v>373</v>
      </c>
      <c r="D2959" s="325" t="str">
        <f>CONCATENATE(Table2[[#This Row],[Measure]],Table2[[#This Row],[Variant]])</f>
        <v>PolePole74</v>
      </c>
      <c r="E2959">
        <v>46</v>
      </c>
      <c r="F2959" t="str">
        <f>CONCATENATE(Table2[[#This Row],[Measure &amp; Variant]],Table2[[#This Row],[Rated Power/Unit]])</f>
        <v>PolePole7446</v>
      </c>
      <c r="G2959">
        <f>Table2[[#This Row],[Rated Power/Unit]]</f>
        <v>46</v>
      </c>
    </row>
    <row r="2960" spans="2:7">
      <c r="B2960" s="325" t="s">
        <v>260</v>
      </c>
      <c r="C2960" s="325" t="s">
        <v>373</v>
      </c>
      <c r="D2960" s="325" t="str">
        <f>CONCATENATE(Table2[[#This Row],[Measure]],Table2[[#This Row],[Variant]])</f>
        <v>PolePole74</v>
      </c>
      <c r="E2960">
        <v>47</v>
      </c>
      <c r="F2960" t="str">
        <f>CONCATENATE(Table2[[#This Row],[Measure &amp; Variant]],Table2[[#This Row],[Rated Power/Unit]])</f>
        <v>PolePole7447</v>
      </c>
      <c r="G2960">
        <f>Table2[[#This Row],[Rated Power/Unit]]</f>
        <v>47</v>
      </c>
    </row>
    <row r="2961" spans="2:7">
      <c r="B2961" s="325" t="s">
        <v>260</v>
      </c>
      <c r="C2961" s="325" t="s">
        <v>373</v>
      </c>
      <c r="D2961" s="325" t="str">
        <f>CONCATENATE(Table2[[#This Row],[Measure]],Table2[[#This Row],[Variant]])</f>
        <v>PolePole74</v>
      </c>
      <c r="E2961">
        <v>48</v>
      </c>
      <c r="F2961" t="str">
        <f>CONCATENATE(Table2[[#This Row],[Measure &amp; Variant]],Table2[[#This Row],[Rated Power/Unit]])</f>
        <v>PolePole7448</v>
      </c>
      <c r="G2961">
        <f>Table2[[#This Row],[Rated Power/Unit]]</f>
        <v>48</v>
      </c>
    </row>
    <row r="2962" spans="2:7">
      <c r="B2962" s="325" t="s">
        <v>260</v>
      </c>
      <c r="C2962" s="325" t="s">
        <v>373</v>
      </c>
      <c r="D2962" s="325" t="str">
        <f>CONCATENATE(Table2[[#This Row],[Measure]],Table2[[#This Row],[Variant]])</f>
        <v>PolePole74</v>
      </c>
      <c r="E2962">
        <v>49</v>
      </c>
      <c r="F2962" t="str">
        <f>CONCATENATE(Table2[[#This Row],[Measure &amp; Variant]],Table2[[#This Row],[Rated Power/Unit]])</f>
        <v>PolePole7449</v>
      </c>
      <c r="G2962">
        <f>Table2[[#This Row],[Rated Power/Unit]]</f>
        <v>49</v>
      </c>
    </row>
    <row r="2963" spans="2:7">
      <c r="B2963" s="325" t="s">
        <v>260</v>
      </c>
      <c r="C2963" s="325" t="s">
        <v>373</v>
      </c>
      <c r="D2963" s="325" t="str">
        <f>CONCATENATE(Table2[[#This Row],[Measure]],Table2[[#This Row],[Variant]])</f>
        <v>PolePole74</v>
      </c>
      <c r="E2963">
        <v>50</v>
      </c>
      <c r="F2963" t="str">
        <f>CONCATENATE(Table2[[#This Row],[Measure &amp; Variant]],Table2[[#This Row],[Rated Power/Unit]])</f>
        <v>PolePole7450</v>
      </c>
      <c r="G2963">
        <f>Table2[[#This Row],[Rated Power/Unit]]</f>
        <v>50</v>
      </c>
    </row>
    <row r="2964" spans="2:7">
      <c r="B2964" s="325" t="s">
        <v>260</v>
      </c>
      <c r="C2964" s="325" t="s">
        <v>373</v>
      </c>
      <c r="D2964" s="325" t="str">
        <f>CONCATENATE(Table2[[#This Row],[Measure]],Table2[[#This Row],[Variant]])</f>
        <v>PolePole74</v>
      </c>
      <c r="E2964">
        <v>51</v>
      </c>
      <c r="F2964" t="str">
        <f>CONCATENATE(Table2[[#This Row],[Measure &amp; Variant]],Table2[[#This Row],[Rated Power/Unit]])</f>
        <v>PolePole7451</v>
      </c>
      <c r="G2964">
        <f>Table2[[#This Row],[Rated Power/Unit]]</f>
        <v>51</v>
      </c>
    </row>
    <row r="2965" spans="2:7">
      <c r="B2965" s="325" t="s">
        <v>260</v>
      </c>
      <c r="C2965" s="325" t="s">
        <v>373</v>
      </c>
      <c r="D2965" s="325" t="str">
        <f>CONCATENATE(Table2[[#This Row],[Measure]],Table2[[#This Row],[Variant]])</f>
        <v>PolePole74</v>
      </c>
      <c r="E2965">
        <v>52</v>
      </c>
      <c r="F2965" t="str">
        <f>CONCATENATE(Table2[[#This Row],[Measure &amp; Variant]],Table2[[#This Row],[Rated Power/Unit]])</f>
        <v>PolePole7452</v>
      </c>
      <c r="G2965">
        <f>Table2[[#This Row],[Rated Power/Unit]]</f>
        <v>52</v>
      </c>
    </row>
    <row r="2966" spans="2:7">
      <c r="B2966" s="325" t="s">
        <v>260</v>
      </c>
      <c r="C2966" s="325" t="s">
        <v>373</v>
      </c>
      <c r="D2966" s="325" t="str">
        <f>CONCATENATE(Table2[[#This Row],[Measure]],Table2[[#This Row],[Variant]])</f>
        <v>PolePole74</v>
      </c>
      <c r="E2966">
        <v>53</v>
      </c>
      <c r="F2966" t="str">
        <f>CONCATENATE(Table2[[#This Row],[Measure &amp; Variant]],Table2[[#This Row],[Rated Power/Unit]])</f>
        <v>PolePole7453</v>
      </c>
      <c r="G2966">
        <f>Table2[[#This Row],[Rated Power/Unit]]</f>
        <v>53</v>
      </c>
    </row>
    <row r="2967" spans="2:7">
      <c r="B2967" s="325" t="s">
        <v>260</v>
      </c>
      <c r="C2967" s="325" t="s">
        <v>373</v>
      </c>
      <c r="D2967" s="325" t="str">
        <f>CONCATENATE(Table2[[#This Row],[Measure]],Table2[[#This Row],[Variant]])</f>
        <v>PolePole74</v>
      </c>
      <c r="E2967">
        <v>54</v>
      </c>
      <c r="F2967" t="str">
        <f>CONCATENATE(Table2[[#This Row],[Measure &amp; Variant]],Table2[[#This Row],[Rated Power/Unit]])</f>
        <v>PolePole7454</v>
      </c>
      <c r="G2967">
        <f>Table2[[#This Row],[Rated Power/Unit]]</f>
        <v>54</v>
      </c>
    </row>
    <row r="2968" spans="2:7">
      <c r="B2968" s="325" t="s">
        <v>260</v>
      </c>
      <c r="C2968" s="325" t="s">
        <v>373</v>
      </c>
      <c r="D2968" s="325" t="str">
        <f>CONCATENATE(Table2[[#This Row],[Measure]],Table2[[#This Row],[Variant]])</f>
        <v>PolePole74</v>
      </c>
      <c r="E2968">
        <v>55</v>
      </c>
      <c r="F2968" t="str">
        <f>CONCATENATE(Table2[[#This Row],[Measure &amp; Variant]],Table2[[#This Row],[Rated Power/Unit]])</f>
        <v>PolePole7455</v>
      </c>
      <c r="G2968">
        <f>Table2[[#This Row],[Rated Power/Unit]]</f>
        <v>55</v>
      </c>
    </row>
    <row r="2969" spans="2:7">
      <c r="B2969" s="325" t="s">
        <v>260</v>
      </c>
      <c r="C2969" s="325" t="s">
        <v>373</v>
      </c>
      <c r="D2969" s="325" t="str">
        <f>CONCATENATE(Table2[[#This Row],[Measure]],Table2[[#This Row],[Variant]])</f>
        <v>PolePole74</v>
      </c>
      <c r="E2969">
        <v>56</v>
      </c>
      <c r="F2969" t="str">
        <f>CONCATENATE(Table2[[#This Row],[Measure &amp; Variant]],Table2[[#This Row],[Rated Power/Unit]])</f>
        <v>PolePole7456</v>
      </c>
      <c r="G2969">
        <f>Table2[[#This Row],[Rated Power/Unit]]</f>
        <v>56</v>
      </c>
    </row>
    <row r="2970" spans="2:7">
      <c r="B2970" s="325" t="s">
        <v>260</v>
      </c>
      <c r="C2970" s="325" t="s">
        <v>373</v>
      </c>
      <c r="D2970" s="325" t="str">
        <f>CONCATENATE(Table2[[#This Row],[Measure]],Table2[[#This Row],[Variant]])</f>
        <v>PolePole74</v>
      </c>
      <c r="E2970">
        <v>57</v>
      </c>
      <c r="F2970" t="str">
        <f>CONCATENATE(Table2[[#This Row],[Measure &amp; Variant]],Table2[[#This Row],[Rated Power/Unit]])</f>
        <v>PolePole7457</v>
      </c>
      <c r="G2970">
        <f>Table2[[#This Row],[Rated Power/Unit]]</f>
        <v>57</v>
      </c>
    </row>
    <row r="2971" spans="2:7">
      <c r="B2971" s="325" t="s">
        <v>260</v>
      </c>
      <c r="C2971" s="325" t="s">
        <v>373</v>
      </c>
      <c r="D2971" s="325" t="str">
        <f>CONCATENATE(Table2[[#This Row],[Measure]],Table2[[#This Row],[Variant]])</f>
        <v>PolePole74</v>
      </c>
      <c r="E2971">
        <v>58</v>
      </c>
      <c r="F2971" t="str">
        <f>CONCATENATE(Table2[[#This Row],[Measure &amp; Variant]],Table2[[#This Row],[Rated Power/Unit]])</f>
        <v>PolePole7458</v>
      </c>
      <c r="G2971">
        <f>Table2[[#This Row],[Rated Power/Unit]]</f>
        <v>58</v>
      </c>
    </row>
    <row r="2972" spans="2:7">
      <c r="B2972" s="325" t="s">
        <v>260</v>
      </c>
      <c r="C2972" s="325" t="s">
        <v>373</v>
      </c>
      <c r="D2972" s="325" t="str">
        <f>CONCATENATE(Table2[[#This Row],[Measure]],Table2[[#This Row],[Variant]])</f>
        <v>PolePole74</v>
      </c>
      <c r="E2972">
        <v>59</v>
      </c>
      <c r="F2972" t="str">
        <f>CONCATENATE(Table2[[#This Row],[Measure &amp; Variant]],Table2[[#This Row],[Rated Power/Unit]])</f>
        <v>PolePole7459</v>
      </c>
      <c r="G2972">
        <f>Table2[[#This Row],[Rated Power/Unit]]</f>
        <v>59</v>
      </c>
    </row>
    <row r="2973" spans="2:7">
      <c r="B2973" s="325" t="s">
        <v>260</v>
      </c>
      <c r="C2973" s="325" t="s">
        <v>373</v>
      </c>
      <c r="D2973" s="325" t="str">
        <f>CONCATENATE(Table2[[#This Row],[Measure]],Table2[[#This Row],[Variant]])</f>
        <v>PolePole74</v>
      </c>
      <c r="E2973">
        <v>60</v>
      </c>
      <c r="F2973" t="str">
        <f>CONCATENATE(Table2[[#This Row],[Measure &amp; Variant]],Table2[[#This Row],[Rated Power/Unit]])</f>
        <v>PolePole7460</v>
      </c>
      <c r="G2973">
        <f>Table2[[#This Row],[Rated Power/Unit]]</f>
        <v>60</v>
      </c>
    </row>
    <row r="2974" spans="2:7">
      <c r="B2974" s="325" t="s">
        <v>260</v>
      </c>
      <c r="C2974" s="325" t="s">
        <v>373</v>
      </c>
      <c r="D2974" s="325" t="str">
        <f>CONCATENATE(Table2[[#This Row],[Measure]],Table2[[#This Row],[Variant]])</f>
        <v>PolePole74</v>
      </c>
      <c r="E2974">
        <v>61</v>
      </c>
      <c r="F2974" t="str">
        <f>CONCATENATE(Table2[[#This Row],[Measure &amp; Variant]],Table2[[#This Row],[Rated Power/Unit]])</f>
        <v>PolePole7461</v>
      </c>
      <c r="G2974">
        <f>Table2[[#This Row],[Rated Power/Unit]]</f>
        <v>61</v>
      </c>
    </row>
    <row r="2975" spans="2:7">
      <c r="B2975" s="325" t="s">
        <v>260</v>
      </c>
      <c r="C2975" s="325" t="s">
        <v>373</v>
      </c>
      <c r="D2975" s="325" t="str">
        <f>CONCATENATE(Table2[[#This Row],[Measure]],Table2[[#This Row],[Variant]])</f>
        <v>PolePole74</v>
      </c>
      <c r="E2975">
        <v>62</v>
      </c>
      <c r="F2975" t="str">
        <f>CONCATENATE(Table2[[#This Row],[Measure &amp; Variant]],Table2[[#This Row],[Rated Power/Unit]])</f>
        <v>PolePole7462</v>
      </c>
      <c r="G2975">
        <f>Table2[[#This Row],[Rated Power/Unit]]</f>
        <v>62</v>
      </c>
    </row>
    <row r="2976" spans="2:7">
      <c r="B2976" s="325" t="s">
        <v>260</v>
      </c>
      <c r="C2976" s="325" t="s">
        <v>373</v>
      </c>
      <c r="D2976" s="325" t="str">
        <f>CONCATENATE(Table2[[#This Row],[Measure]],Table2[[#This Row],[Variant]])</f>
        <v>PolePole74</v>
      </c>
      <c r="E2976">
        <v>63</v>
      </c>
      <c r="F2976" t="str">
        <f>CONCATENATE(Table2[[#This Row],[Measure &amp; Variant]],Table2[[#This Row],[Rated Power/Unit]])</f>
        <v>PolePole7463</v>
      </c>
      <c r="G2976">
        <f>Table2[[#This Row],[Rated Power/Unit]]</f>
        <v>63</v>
      </c>
    </row>
    <row r="2977" spans="2:7">
      <c r="B2977" s="325" t="s">
        <v>260</v>
      </c>
      <c r="C2977" s="325" t="s">
        <v>373</v>
      </c>
      <c r="D2977" s="325" t="str">
        <f>CONCATENATE(Table2[[#This Row],[Measure]],Table2[[#This Row],[Variant]])</f>
        <v>PolePole74</v>
      </c>
      <c r="E2977">
        <v>64</v>
      </c>
      <c r="F2977" t="str">
        <f>CONCATENATE(Table2[[#This Row],[Measure &amp; Variant]],Table2[[#This Row],[Rated Power/Unit]])</f>
        <v>PolePole7464</v>
      </c>
      <c r="G2977">
        <f>Table2[[#This Row],[Rated Power/Unit]]</f>
        <v>64</v>
      </c>
    </row>
    <row r="2978" spans="2:7">
      <c r="B2978" s="325" t="s">
        <v>260</v>
      </c>
      <c r="C2978" s="325" t="s">
        <v>373</v>
      </c>
      <c r="D2978" s="325" t="str">
        <f>CONCATENATE(Table2[[#This Row],[Measure]],Table2[[#This Row],[Variant]])</f>
        <v>PolePole74</v>
      </c>
      <c r="E2978">
        <v>65</v>
      </c>
      <c r="F2978" t="str">
        <f>CONCATENATE(Table2[[#This Row],[Measure &amp; Variant]],Table2[[#This Row],[Rated Power/Unit]])</f>
        <v>PolePole7465</v>
      </c>
      <c r="G2978">
        <f>Table2[[#This Row],[Rated Power/Unit]]</f>
        <v>65</v>
      </c>
    </row>
    <row r="2979" spans="2:7">
      <c r="B2979" s="325" t="s">
        <v>260</v>
      </c>
      <c r="C2979" s="325" t="s">
        <v>373</v>
      </c>
      <c r="D2979" s="325" t="str">
        <f>CONCATENATE(Table2[[#This Row],[Measure]],Table2[[#This Row],[Variant]])</f>
        <v>PolePole74</v>
      </c>
      <c r="E2979">
        <v>66</v>
      </c>
      <c r="F2979" t="str">
        <f>CONCATENATE(Table2[[#This Row],[Measure &amp; Variant]],Table2[[#This Row],[Rated Power/Unit]])</f>
        <v>PolePole7466</v>
      </c>
      <c r="G2979">
        <f>Table2[[#This Row],[Rated Power/Unit]]</f>
        <v>66</v>
      </c>
    </row>
    <row r="2980" spans="2:7">
      <c r="B2980" s="325" t="s">
        <v>260</v>
      </c>
      <c r="C2980" s="325" t="s">
        <v>373</v>
      </c>
      <c r="D2980" s="325" t="str">
        <f>CONCATENATE(Table2[[#This Row],[Measure]],Table2[[#This Row],[Variant]])</f>
        <v>PolePole74</v>
      </c>
      <c r="E2980">
        <v>67</v>
      </c>
      <c r="F2980" t="str">
        <f>CONCATENATE(Table2[[#This Row],[Measure &amp; Variant]],Table2[[#This Row],[Rated Power/Unit]])</f>
        <v>PolePole7467</v>
      </c>
      <c r="G2980">
        <f>Table2[[#This Row],[Rated Power/Unit]]</f>
        <v>67</v>
      </c>
    </row>
    <row r="2981" spans="2:7">
      <c r="B2981" s="325" t="s">
        <v>260</v>
      </c>
      <c r="C2981" s="325" t="s">
        <v>373</v>
      </c>
      <c r="D2981" s="325" t="str">
        <f>CONCATENATE(Table2[[#This Row],[Measure]],Table2[[#This Row],[Variant]])</f>
        <v>PolePole74</v>
      </c>
      <c r="E2981">
        <v>68</v>
      </c>
      <c r="F2981" t="str">
        <f>CONCATENATE(Table2[[#This Row],[Measure &amp; Variant]],Table2[[#This Row],[Rated Power/Unit]])</f>
        <v>PolePole7468</v>
      </c>
      <c r="G2981">
        <f>Table2[[#This Row],[Rated Power/Unit]]</f>
        <v>68</v>
      </c>
    </row>
    <row r="2982" spans="2:7">
      <c r="B2982" s="325" t="s">
        <v>260</v>
      </c>
      <c r="C2982" s="325" t="s">
        <v>373</v>
      </c>
      <c r="D2982" s="325" t="str">
        <f>CONCATENATE(Table2[[#This Row],[Measure]],Table2[[#This Row],[Variant]])</f>
        <v>PolePole74</v>
      </c>
      <c r="E2982">
        <v>69</v>
      </c>
      <c r="F2982" t="str">
        <f>CONCATENATE(Table2[[#This Row],[Measure &amp; Variant]],Table2[[#This Row],[Rated Power/Unit]])</f>
        <v>PolePole7469</v>
      </c>
      <c r="G2982">
        <f>Table2[[#This Row],[Rated Power/Unit]]</f>
        <v>69</v>
      </c>
    </row>
    <row r="2983" spans="2:7">
      <c r="B2983" s="325" t="s">
        <v>260</v>
      </c>
      <c r="C2983" s="325" t="s">
        <v>373</v>
      </c>
      <c r="D2983" s="325" t="str">
        <f>CONCATENATE(Table2[[#This Row],[Measure]],Table2[[#This Row],[Variant]])</f>
        <v>PolePole74</v>
      </c>
      <c r="E2983">
        <v>70</v>
      </c>
      <c r="F2983" t="str">
        <f>CONCATENATE(Table2[[#This Row],[Measure &amp; Variant]],Table2[[#This Row],[Rated Power/Unit]])</f>
        <v>PolePole7470</v>
      </c>
      <c r="G2983">
        <f>Table2[[#This Row],[Rated Power/Unit]]</f>
        <v>70</v>
      </c>
    </row>
    <row r="2984" spans="2:7">
      <c r="B2984" s="325" t="s">
        <v>260</v>
      </c>
      <c r="C2984" s="325" t="s">
        <v>373</v>
      </c>
      <c r="D2984" s="325" t="str">
        <f>CONCATENATE(Table2[[#This Row],[Measure]],Table2[[#This Row],[Variant]])</f>
        <v>PolePole74</v>
      </c>
      <c r="E2984">
        <v>71</v>
      </c>
      <c r="F2984" t="str">
        <f>CONCATENATE(Table2[[#This Row],[Measure &amp; Variant]],Table2[[#This Row],[Rated Power/Unit]])</f>
        <v>PolePole7471</v>
      </c>
      <c r="G2984">
        <f>Table2[[#This Row],[Rated Power/Unit]]</f>
        <v>71</v>
      </c>
    </row>
    <row r="2985" spans="2:7">
      <c r="B2985" s="325" t="s">
        <v>260</v>
      </c>
      <c r="C2985" s="325" t="s">
        <v>373</v>
      </c>
      <c r="D2985" s="325" t="str">
        <f>CONCATENATE(Table2[[#This Row],[Measure]],Table2[[#This Row],[Variant]])</f>
        <v>PolePole74</v>
      </c>
      <c r="E2985">
        <v>72</v>
      </c>
      <c r="F2985" t="str">
        <f>CONCATENATE(Table2[[#This Row],[Measure &amp; Variant]],Table2[[#This Row],[Rated Power/Unit]])</f>
        <v>PolePole7472</v>
      </c>
      <c r="G2985">
        <f>Table2[[#This Row],[Rated Power/Unit]]</f>
        <v>72</v>
      </c>
    </row>
    <row r="2986" spans="2:7">
      <c r="B2986" s="325" t="s">
        <v>260</v>
      </c>
      <c r="C2986" s="325" t="s">
        <v>373</v>
      </c>
      <c r="D2986" s="325" t="str">
        <f>CONCATENATE(Table2[[#This Row],[Measure]],Table2[[#This Row],[Variant]])</f>
        <v>PolePole74</v>
      </c>
      <c r="E2986">
        <v>73</v>
      </c>
      <c r="F2986" t="str">
        <f>CONCATENATE(Table2[[#This Row],[Measure &amp; Variant]],Table2[[#This Row],[Rated Power/Unit]])</f>
        <v>PolePole7473</v>
      </c>
      <c r="G2986">
        <f>Table2[[#This Row],[Rated Power/Unit]]</f>
        <v>73</v>
      </c>
    </row>
    <row r="2987" spans="2:7">
      <c r="B2987" s="325" t="s">
        <v>260</v>
      </c>
      <c r="C2987" s="325" t="s">
        <v>373</v>
      </c>
      <c r="D2987" s="325" t="str">
        <f>CONCATENATE(Table2[[#This Row],[Measure]],Table2[[#This Row],[Variant]])</f>
        <v>PolePole74</v>
      </c>
      <c r="E2987">
        <v>74</v>
      </c>
      <c r="F2987" t="str">
        <f>CONCATENATE(Table2[[#This Row],[Measure &amp; Variant]],Table2[[#This Row],[Rated Power/Unit]])</f>
        <v>PolePole7474</v>
      </c>
      <c r="G2987">
        <f>Table2[[#This Row],[Rated Power/Unit]]</f>
        <v>74</v>
      </c>
    </row>
    <row r="2988" spans="2:7">
      <c r="B2988" s="325" t="s">
        <v>260</v>
      </c>
      <c r="C2988" s="325" t="s">
        <v>375</v>
      </c>
      <c r="D2988" s="325" t="str">
        <f>CONCATENATE(Table2[[#This Row],[Measure]],Table2[[#This Row],[Variant]])</f>
        <v>PolePole75</v>
      </c>
      <c r="E2988">
        <v>75</v>
      </c>
      <c r="F2988" t="str">
        <f>CONCATENATE(Table2[[#This Row],[Measure &amp; Variant]],Table2[[#This Row],[Rated Power/Unit]])</f>
        <v>PolePole7575</v>
      </c>
      <c r="G2988">
        <f>Table2[[#This Row],[Rated Power/Unit]]</f>
        <v>75</v>
      </c>
    </row>
    <row r="2989" spans="2:7">
      <c r="B2989" s="325" t="s">
        <v>260</v>
      </c>
      <c r="C2989" s="325" t="s">
        <v>375</v>
      </c>
      <c r="D2989" s="325" t="str">
        <f>CONCATENATE(Table2[[#This Row],[Measure]],Table2[[#This Row],[Variant]])</f>
        <v>PolePole75</v>
      </c>
      <c r="E2989">
        <v>76</v>
      </c>
      <c r="F2989" t="str">
        <f>CONCATENATE(Table2[[#This Row],[Measure &amp; Variant]],Table2[[#This Row],[Rated Power/Unit]])</f>
        <v>PolePole7576</v>
      </c>
      <c r="G2989">
        <f>Table2[[#This Row],[Rated Power/Unit]]</f>
        <v>76</v>
      </c>
    </row>
    <row r="2990" spans="2:7">
      <c r="B2990" s="325" t="s">
        <v>260</v>
      </c>
      <c r="C2990" s="325" t="s">
        <v>375</v>
      </c>
      <c r="D2990" s="325" t="str">
        <f>CONCATENATE(Table2[[#This Row],[Measure]],Table2[[#This Row],[Variant]])</f>
        <v>PolePole75</v>
      </c>
      <c r="E2990">
        <v>77</v>
      </c>
      <c r="F2990" t="str">
        <f>CONCATENATE(Table2[[#This Row],[Measure &amp; Variant]],Table2[[#This Row],[Rated Power/Unit]])</f>
        <v>PolePole7577</v>
      </c>
      <c r="G2990">
        <f>Table2[[#This Row],[Rated Power/Unit]]</f>
        <v>77</v>
      </c>
    </row>
    <row r="2991" spans="2:7">
      <c r="B2991" s="325" t="s">
        <v>260</v>
      </c>
      <c r="C2991" s="325" t="s">
        <v>375</v>
      </c>
      <c r="D2991" s="325" t="str">
        <f>CONCATENATE(Table2[[#This Row],[Measure]],Table2[[#This Row],[Variant]])</f>
        <v>PolePole75</v>
      </c>
      <c r="E2991">
        <v>78</v>
      </c>
      <c r="F2991" t="str">
        <f>CONCATENATE(Table2[[#This Row],[Measure &amp; Variant]],Table2[[#This Row],[Rated Power/Unit]])</f>
        <v>PolePole7578</v>
      </c>
      <c r="G2991">
        <f>Table2[[#This Row],[Rated Power/Unit]]</f>
        <v>78</v>
      </c>
    </row>
    <row r="2992" spans="2:7">
      <c r="B2992" s="325" t="s">
        <v>260</v>
      </c>
      <c r="C2992" s="325" t="s">
        <v>375</v>
      </c>
      <c r="D2992" s="325" t="str">
        <f>CONCATENATE(Table2[[#This Row],[Measure]],Table2[[#This Row],[Variant]])</f>
        <v>PolePole75</v>
      </c>
      <c r="E2992">
        <v>79</v>
      </c>
      <c r="F2992" t="str">
        <f>CONCATENATE(Table2[[#This Row],[Measure &amp; Variant]],Table2[[#This Row],[Rated Power/Unit]])</f>
        <v>PolePole7579</v>
      </c>
      <c r="G2992">
        <f>Table2[[#This Row],[Rated Power/Unit]]</f>
        <v>79</v>
      </c>
    </row>
    <row r="2993" spans="2:7">
      <c r="B2993" s="325" t="s">
        <v>260</v>
      </c>
      <c r="C2993" s="325" t="s">
        <v>375</v>
      </c>
      <c r="D2993" s="325" t="str">
        <f>CONCATENATE(Table2[[#This Row],[Measure]],Table2[[#This Row],[Variant]])</f>
        <v>PolePole75</v>
      </c>
      <c r="E2993">
        <v>80</v>
      </c>
      <c r="F2993" t="str">
        <f>CONCATENATE(Table2[[#This Row],[Measure &amp; Variant]],Table2[[#This Row],[Rated Power/Unit]])</f>
        <v>PolePole7580</v>
      </c>
      <c r="G2993">
        <f>Table2[[#This Row],[Rated Power/Unit]]</f>
        <v>80</v>
      </c>
    </row>
    <row r="2994" spans="2:7">
      <c r="B2994" s="325" t="s">
        <v>260</v>
      </c>
      <c r="C2994" s="325" t="s">
        <v>375</v>
      </c>
      <c r="D2994" s="325" t="str">
        <f>CONCATENATE(Table2[[#This Row],[Measure]],Table2[[#This Row],[Variant]])</f>
        <v>PolePole75</v>
      </c>
      <c r="E2994">
        <v>81</v>
      </c>
      <c r="F2994" t="str">
        <f>CONCATENATE(Table2[[#This Row],[Measure &amp; Variant]],Table2[[#This Row],[Rated Power/Unit]])</f>
        <v>PolePole7581</v>
      </c>
      <c r="G2994">
        <f>Table2[[#This Row],[Rated Power/Unit]]</f>
        <v>81</v>
      </c>
    </row>
    <row r="2995" spans="2:7">
      <c r="B2995" s="325" t="s">
        <v>260</v>
      </c>
      <c r="C2995" s="325" t="s">
        <v>375</v>
      </c>
      <c r="D2995" s="325" t="str">
        <f>CONCATENATE(Table2[[#This Row],[Measure]],Table2[[#This Row],[Variant]])</f>
        <v>PolePole75</v>
      </c>
      <c r="E2995">
        <v>82</v>
      </c>
      <c r="F2995" t="str">
        <f>CONCATENATE(Table2[[#This Row],[Measure &amp; Variant]],Table2[[#This Row],[Rated Power/Unit]])</f>
        <v>PolePole7582</v>
      </c>
      <c r="G2995">
        <f>Table2[[#This Row],[Rated Power/Unit]]</f>
        <v>82</v>
      </c>
    </row>
    <row r="2996" spans="2:7">
      <c r="B2996" s="325" t="s">
        <v>260</v>
      </c>
      <c r="C2996" s="325" t="s">
        <v>375</v>
      </c>
      <c r="D2996" s="325" t="str">
        <f>CONCATENATE(Table2[[#This Row],[Measure]],Table2[[#This Row],[Variant]])</f>
        <v>PolePole75</v>
      </c>
      <c r="E2996">
        <v>83</v>
      </c>
      <c r="F2996" t="str">
        <f>CONCATENATE(Table2[[#This Row],[Measure &amp; Variant]],Table2[[#This Row],[Rated Power/Unit]])</f>
        <v>PolePole7583</v>
      </c>
      <c r="G2996">
        <f>Table2[[#This Row],[Rated Power/Unit]]</f>
        <v>83</v>
      </c>
    </row>
    <row r="2997" spans="2:7">
      <c r="B2997" s="325" t="s">
        <v>260</v>
      </c>
      <c r="C2997" s="325" t="s">
        <v>375</v>
      </c>
      <c r="D2997" s="325" t="str">
        <f>CONCATENATE(Table2[[#This Row],[Measure]],Table2[[#This Row],[Variant]])</f>
        <v>PolePole75</v>
      </c>
      <c r="E2997">
        <v>84</v>
      </c>
      <c r="F2997" t="str">
        <f>CONCATENATE(Table2[[#This Row],[Measure &amp; Variant]],Table2[[#This Row],[Rated Power/Unit]])</f>
        <v>PolePole7584</v>
      </c>
      <c r="G2997">
        <f>Table2[[#This Row],[Rated Power/Unit]]</f>
        <v>84</v>
      </c>
    </row>
    <row r="2998" spans="2:7">
      <c r="B2998" s="325" t="s">
        <v>260</v>
      </c>
      <c r="C2998" s="325" t="s">
        <v>375</v>
      </c>
      <c r="D2998" s="325" t="str">
        <f>CONCATENATE(Table2[[#This Row],[Measure]],Table2[[#This Row],[Variant]])</f>
        <v>PolePole75</v>
      </c>
      <c r="E2998">
        <v>85</v>
      </c>
      <c r="F2998" t="str">
        <f>CONCATENATE(Table2[[#This Row],[Measure &amp; Variant]],Table2[[#This Row],[Rated Power/Unit]])</f>
        <v>PolePole7585</v>
      </c>
      <c r="G2998">
        <f>Table2[[#This Row],[Rated Power/Unit]]</f>
        <v>85</v>
      </c>
    </row>
    <row r="2999" spans="2:7">
      <c r="B2999" s="325" t="s">
        <v>260</v>
      </c>
      <c r="C2999" s="325" t="s">
        <v>375</v>
      </c>
      <c r="D2999" s="325" t="str">
        <f>CONCATENATE(Table2[[#This Row],[Measure]],Table2[[#This Row],[Variant]])</f>
        <v>PolePole75</v>
      </c>
      <c r="E2999">
        <v>86</v>
      </c>
      <c r="F2999" t="str">
        <f>CONCATENATE(Table2[[#This Row],[Measure &amp; Variant]],Table2[[#This Row],[Rated Power/Unit]])</f>
        <v>PolePole7586</v>
      </c>
      <c r="G2999">
        <f>Table2[[#This Row],[Rated Power/Unit]]</f>
        <v>86</v>
      </c>
    </row>
    <row r="3000" spans="2:7">
      <c r="B3000" s="325" t="s">
        <v>260</v>
      </c>
      <c r="C3000" s="325" t="s">
        <v>375</v>
      </c>
      <c r="D3000" s="325" t="str">
        <f>CONCATENATE(Table2[[#This Row],[Measure]],Table2[[#This Row],[Variant]])</f>
        <v>PolePole75</v>
      </c>
      <c r="E3000">
        <v>87</v>
      </c>
      <c r="F3000" t="str">
        <f>CONCATENATE(Table2[[#This Row],[Measure &amp; Variant]],Table2[[#This Row],[Rated Power/Unit]])</f>
        <v>PolePole7587</v>
      </c>
      <c r="G3000">
        <f>Table2[[#This Row],[Rated Power/Unit]]</f>
        <v>87</v>
      </c>
    </row>
    <row r="3001" spans="2:7">
      <c r="B3001" s="325" t="s">
        <v>260</v>
      </c>
      <c r="C3001" s="325" t="s">
        <v>375</v>
      </c>
      <c r="D3001" s="325" t="str">
        <f>CONCATENATE(Table2[[#This Row],[Measure]],Table2[[#This Row],[Variant]])</f>
        <v>PolePole75</v>
      </c>
      <c r="E3001">
        <v>88</v>
      </c>
      <c r="F3001" t="str">
        <f>CONCATENATE(Table2[[#This Row],[Measure &amp; Variant]],Table2[[#This Row],[Rated Power/Unit]])</f>
        <v>PolePole7588</v>
      </c>
      <c r="G3001">
        <f>Table2[[#This Row],[Rated Power/Unit]]</f>
        <v>88</v>
      </c>
    </row>
    <row r="3002" spans="2:7">
      <c r="B3002" s="325" t="s">
        <v>260</v>
      </c>
      <c r="C3002" s="325" t="s">
        <v>375</v>
      </c>
      <c r="D3002" s="325" t="str">
        <f>CONCATENATE(Table2[[#This Row],[Measure]],Table2[[#This Row],[Variant]])</f>
        <v>PolePole75</v>
      </c>
      <c r="E3002">
        <v>89</v>
      </c>
      <c r="F3002" t="str">
        <f>CONCATENATE(Table2[[#This Row],[Measure &amp; Variant]],Table2[[#This Row],[Rated Power/Unit]])</f>
        <v>PolePole7589</v>
      </c>
      <c r="G3002">
        <f>Table2[[#This Row],[Rated Power/Unit]]</f>
        <v>89</v>
      </c>
    </row>
    <row r="3003" spans="2:7">
      <c r="B3003" s="325" t="s">
        <v>260</v>
      </c>
      <c r="C3003" s="325" t="s">
        <v>375</v>
      </c>
      <c r="D3003" s="325" t="str">
        <f>CONCATENATE(Table2[[#This Row],[Measure]],Table2[[#This Row],[Variant]])</f>
        <v>PolePole75</v>
      </c>
      <c r="E3003">
        <v>90</v>
      </c>
      <c r="F3003" t="str">
        <f>CONCATENATE(Table2[[#This Row],[Measure &amp; Variant]],Table2[[#This Row],[Rated Power/Unit]])</f>
        <v>PolePole7590</v>
      </c>
      <c r="G3003">
        <f>Table2[[#This Row],[Rated Power/Unit]]</f>
        <v>90</v>
      </c>
    </row>
    <row r="3004" spans="2:7">
      <c r="B3004" s="325" t="s">
        <v>260</v>
      </c>
      <c r="C3004" s="325" t="s">
        <v>375</v>
      </c>
      <c r="D3004" s="325" t="str">
        <f>CONCATENATE(Table2[[#This Row],[Measure]],Table2[[#This Row],[Variant]])</f>
        <v>PolePole75</v>
      </c>
      <c r="E3004">
        <v>91</v>
      </c>
      <c r="F3004" t="str">
        <f>CONCATENATE(Table2[[#This Row],[Measure &amp; Variant]],Table2[[#This Row],[Rated Power/Unit]])</f>
        <v>PolePole7591</v>
      </c>
      <c r="G3004">
        <f>Table2[[#This Row],[Rated Power/Unit]]</f>
        <v>91</v>
      </c>
    </row>
    <row r="3005" spans="2:7">
      <c r="B3005" s="325" t="s">
        <v>260</v>
      </c>
      <c r="C3005" s="325" t="s">
        <v>375</v>
      </c>
      <c r="D3005" s="325" t="str">
        <f>CONCATENATE(Table2[[#This Row],[Measure]],Table2[[#This Row],[Variant]])</f>
        <v>PolePole75</v>
      </c>
      <c r="E3005">
        <v>92</v>
      </c>
      <c r="F3005" t="str">
        <f>CONCATENATE(Table2[[#This Row],[Measure &amp; Variant]],Table2[[#This Row],[Rated Power/Unit]])</f>
        <v>PolePole7592</v>
      </c>
      <c r="G3005">
        <f>Table2[[#This Row],[Rated Power/Unit]]</f>
        <v>92</v>
      </c>
    </row>
    <row r="3006" spans="2:7">
      <c r="B3006" s="325" t="s">
        <v>260</v>
      </c>
      <c r="C3006" s="325" t="s">
        <v>375</v>
      </c>
      <c r="D3006" s="325" t="str">
        <f>CONCATENATE(Table2[[#This Row],[Measure]],Table2[[#This Row],[Variant]])</f>
        <v>PolePole75</v>
      </c>
      <c r="E3006">
        <v>93</v>
      </c>
      <c r="F3006" t="str">
        <f>CONCATENATE(Table2[[#This Row],[Measure &amp; Variant]],Table2[[#This Row],[Rated Power/Unit]])</f>
        <v>PolePole7593</v>
      </c>
      <c r="G3006">
        <f>Table2[[#This Row],[Rated Power/Unit]]</f>
        <v>93</v>
      </c>
    </row>
    <row r="3007" spans="2:7">
      <c r="B3007" s="325" t="s">
        <v>260</v>
      </c>
      <c r="C3007" s="325" t="s">
        <v>375</v>
      </c>
      <c r="D3007" s="325" t="str">
        <f>CONCATENATE(Table2[[#This Row],[Measure]],Table2[[#This Row],[Variant]])</f>
        <v>PolePole75</v>
      </c>
      <c r="E3007">
        <v>94</v>
      </c>
      <c r="F3007" t="str">
        <f>CONCATENATE(Table2[[#This Row],[Measure &amp; Variant]],Table2[[#This Row],[Rated Power/Unit]])</f>
        <v>PolePole7594</v>
      </c>
      <c r="G3007">
        <f>Table2[[#This Row],[Rated Power/Unit]]</f>
        <v>94</v>
      </c>
    </row>
    <row r="3008" spans="2:7">
      <c r="B3008" s="325" t="s">
        <v>260</v>
      </c>
      <c r="C3008" s="325" t="s">
        <v>375</v>
      </c>
      <c r="D3008" s="325" t="str">
        <f>CONCATENATE(Table2[[#This Row],[Measure]],Table2[[#This Row],[Variant]])</f>
        <v>PolePole75</v>
      </c>
      <c r="E3008">
        <v>95</v>
      </c>
      <c r="F3008" t="str">
        <f>CONCATENATE(Table2[[#This Row],[Measure &amp; Variant]],Table2[[#This Row],[Rated Power/Unit]])</f>
        <v>PolePole7595</v>
      </c>
      <c r="G3008">
        <f>Table2[[#This Row],[Rated Power/Unit]]</f>
        <v>95</v>
      </c>
    </row>
    <row r="3009" spans="2:7">
      <c r="B3009" s="325" t="s">
        <v>260</v>
      </c>
      <c r="C3009" s="325" t="s">
        <v>375</v>
      </c>
      <c r="D3009" s="325" t="str">
        <f>CONCATENATE(Table2[[#This Row],[Measure]],Table2[[#This Row],[Variant]])</f>
        <v>PolePole75</v>
      </c>
      <c r="E3009">
        <v>96</v>
      </c>
      <c r="F3009" t="str">
        <f>CONCATENATE(Table2[[#This Row],[Measure &amp; Variant]],Table2[[#This Row],[Rated Power/Unit]])</f>
        <v>PolePole7596</v>
      </c>
      <c r="G3009">
        <f>Table2[[#This Row],[Rated Power/Unit]]</f>
        <v>96</v>
      </c>
    </row>
    <row r="3010" spans="2:7">
      <c r="B3010" s="325" t="s">
        <v>260</v>
      </c>
      <c r="C3010" s="325" t="s">
        <v>375</v>
      </c>
      <c r="D3010" s="325" t="str">
        <f>CONCATENATE(Table2[[#This Row],[Measure]],Table2[[#This Row],[Variant]])</f>
        <v>PolePole75</v>
      </c>
      <c r="E3010">
        <v>97</v>
      </c>
      <c r="F3010" t="str">
        <f>CONCATENATE(Table2[[#This Row],[Measure &amp; Variant]],Table2[[#This Row],[Rated Power/Unit]])</f>
        <v>PolePole7597</v>
      </c>
      <c r="G3010">
        <f>Table2[[#This Row],[Rated Power/Unit]]</f>
        <v>97</v>
      </c>
    </row>
    <row r="3011" spans="2:7">
      <c r="B3011" s="325" t="s">
        <v>260</v>
      </c>
      <c r="C3011" s="325" t="s">
        <v>375</v>
      </c>
      <c r="D3011" s="325" t="str">
        <f>CONCATENATE(Table2[[#This Row],[Measure]],Table2[[#This Row],[Variant]])</f>
        <v>PolePole75</v>
      </c>
      <c r="E3011">
        <v>98</v>
      </c>
      <c r="F3011" t="str">
        <f>CONCATENATE(Table2[[#This Row],[Measure &amp; Variant]],Table2[[#This Row],[Rated Power/Unit]])</f>
        <v>PolePole7598</v>
      </c>
      <c r="G3011">
        <f>Table2[[#This Row],[Rated Power/Unit]]</f>
        <v>98</v>
      </c>
    </row>
    <row r="3012" spans="2:7">
      <c r="B3012" s="325" t="s">
        <v>260</v>
      </c>
      <c r="C3012" s="325" t="s">
        <v>375</v>
      </c>
      <c r="D3012" s="325" t="str">
        <f>CONCATENATE(Table2[[#This Row],[Measure]],Table2[[#This Row],[Variant]])</f>
        <v>PolePole75</v>
      </c>
      <c r="E3012">
        <v>99</v>
      </c>
      <c r="F3012" t="str">
        <f>CONCATENATE(Table2[[#This Row],[Measure &amp; Variant]],Table2[[#This Row],[Rated Power/Unit]])</f>
        <v>PolePole7599</v>
      </c>
      <c r="G3012">
        <f>Table2[[#This Row],[Rated Power/Unit]]</f>
        <v>99</v>
      </c>
    </row>
    <row r="3013" spans="2:7">
      <c r="B3013" s="325" t="s">
        <v>260</v>
      </c>
      <c r="C3013" s="325" t="s">
        <v>375</v>
      </c>
      <c r="D3013" s="325" t="str">
        <f>CONCATENATE(Table2[[#This Row],[Measure]],Table2[[#This Row],[Variant]])</f>
        <v>PolePole75</v>
      </c>
      <c r="E3013">
        <v>100</v>
      </c>
      <c r="F3013" t="str">
        <f>CONCATENATE(Table2[[#This Row],[Measure &amp; Variant]],Table2[[#This Row],[Rated Power/Unit]])</f>
        <v>PolePole75100</v>
      </c>
      <c r="G3013">
        <f>Table2[[#This Row],[Rated Power/Unit]]</f>
        <v>100</v>
      </c>
    </row>
    <row r="3014" spans="2:7">
      <c r="B3014" s="325" t="s">
        <v>260</v>
      </c>
      <c r="C3014" s="325" t="s">
        <v>375</v>
      </c>
      <c r="D3014" s="325" t="str">
        <f>CONCATENATE(Table2[[#This Row],[Measure]],Table2[[#This Row],[Variant]])</f>
        <v>PolePole75</v>
      </c>
      <c r="E3014">
        <v>101</v>
      </c>
      <c r="F3014" t="str">
        <f>CONCATENATE(Table2[[#This Row],[Measure &amp; Variant]],Table2[[#This Row],[Rated Power/Unit]])</f>
        <v>PolePole75101</v>
      </c>
      <c r="G3014">
        <f>Table2[[#This Row],[Rated Power/Unit]]</f>
        <v>101</v>
      </c>
    </row>
    <row r="3015" spans="2:7">
      <c r="B3015" s="325" t="s">
        <v>260</v>
      </c>
      <c r="C3015" s="325" t="s">
        <v>375</v>
      </c>
      <c r="D3015" s="325" t="str">
        <f>CONCATENATE(Table2[[#This Row],[Measure]],Table2[[#This Row],[Variant]])</f>
        <v>PolePole75</v>
      </c>
      <c r="E3015">
        <v>102</v>
      </c>
      <c r="F3015" t="str">
        <f>CONCATENATE(Table2[[#This Row],[Measure &amp; Variant]],Table2[[#This Row],[Rated Power/Unit]])</f>
        <v>PolePole75102</v>
      </c>
      <c r="G3015">
        <f>Table2[[#This Row],[Rated Power/Unit]]</f>
        <v>102</v>
      </c>
    </row>
    <row r="3016" spans="2:7">
      <c r="B3016" s="325" t="s">
        <v>260</v>
      </c>
      <c r="C3016" s="325" t="s">
        <v>375</v>
      </c>
      <c r="D3016" s="325" t="str">
        <f>CONCATENATE(Table2[[#This Row],[Measure]],Table2[[#This Row],[Variant]])</f>
        <v>PolePole75</v>
      </c>
      <c r="E3016">
        <v>103</v>
      </c>
      <c r="F3016" t="str">
        <f>CONCATENATE(Table2[[#This Row],[Measure &amp; Variant]],Table2[[#This Row],[Rated Power/Unit]])</f>
        <v>PolePole75103</v>
      </c>
      <c r="G3016">
        <f>Table2[[#This Row],[Rated Power/Unit]]</f>
        <v>103</v>
      </c>
    </row>
    <row r="3017" spans="2:7">
      <c r="B3017" s="325" t="s">
        <v>260</v>
      </c>
      <c r="C3017" s="325" t="s">
        <v>375</v>
      </c>
      <c r="D3017" s="325" t="str">
        <f>CONCATENATE(Table2[[#This Row],[Measure]],Table2[[#This Row],[Variant]])</f>
        <v>PolePole75</v>
      </c>
      <c r="E3017">
        <v>104</v>
      </c>
      <c r="F3017" t="str">
        <f>CONCATENATE(Table2[[#This Row],[Measure &amp; Variant]],Table2[[#This Row],[Rated Power/Unit]])</f>
        <v>PolePole75104</v>
      </c>
      <c r="G3017">
        <f>Table2[[#This Row],[Rated Power/Unit]]</f>
        <v>104</v>
      </c>
    </row>
    <row r="3018" spans="2:7">
      <c r="B3018" s="325" t="s">
        <v>260</v>
      </c>
      <c r="C3018" s="325" t="s">
        <v>375</v>
      </c>
      <c r="D3018" s="325" t="str">
        <f>CONCATENATE(Table2[[#This Row],[Measure]],Table2[[#This Row],[Variant]])</f>
        <v>PolePole75</v>
      </c>
      <c r="E3018">
        <v>105</v>
      </c>
      <c r="F3018" t="str">
        <f>CONCATENATE(Table2[[#This Row],[Measure &amp; Variant]],Table2[[#This Row],[Rated Power/Unit]])</f>
        <v>PolePole75105</v>
      </c>
      <c r="G3018">
        <f>Table2[[#This Row],[Rated Power/Unit]]</f>
        <v>105</v>
      </c>
    </row>
    <row r="3019" spans="2:7">
      <c r="B3019" s="325" t="s">
        <v>260</v>
      </c>
      <c r="C3019" s="325" t="s">
        <v>375</v>
      </c>
      <c r="D3019" s="325" t="str">
        <f>CONCATENATE(Table2[[#This Row],[Measure]],Table2[[#This Row],[Variant]])</f>
        <v>PolePole75</v>
      </c>
      <c r="E3019">
        <v>106</v>
      </c>
      <c r="F3019" t="str">
        <f>CONCATENATE(Table2[[#This Row],[Measure &amp; Variant]],Table2[[#This Row],[Rated Power/Unit]])</f>
        <v>PolePole75106</v>
      </c>
      <c r="G3019">
        <f>Table2[[#This Row],[Rated Power/Unit]]</f>
        <v>106</v>
      </c>
    </row>
    <row r="3020" spans="2:7">
      <c r="B3020" s="325" t="s">
        <v>260</v>
      </c>
      <c r="C3020" s="325" t="s">
        <v>375</v>
      </c>
      <c r="D3020" s="325" t="str">
        <f>CONCATENATE(Table2[[#This Row],[Measure]],Table2[[#This Row],[Variant]])</f>
        <v>PolePole75</v>
      </c>
      <c r="E3020">
        <v>107</v>
      </c>
      <c r="F3020" t="str">
        <f>CONCATENATE(Table2[[#This Row],[Measure &amp; Variant]],Table2[[#This Row],[Rated Power/Unit]])</f>
        <v>PolePole75107</v>
      </c>
      <c r="G3020">
        <f>Table2[[#This Row],[Rated Power/Unit]]</f>
        <v>107</v>
      </c>
    </row>
    <row r="3021" spans="2:7">
      <c r="B3021" s="325" t="s">
        <v>260</v>
      </c>
      <c r="C3021" s="325" t="s">
        <v>375</v>
      </c>
      <c r="D3021" s="325" t="str">
        <f>CONCATENATE(Table2[[#This Row],[Measure]],Table2[[#This Row],[Variant]])</f>
        <v>PolePole75</v>
      </c>
      <c r="E3021">
        <v>108</v>
      </c>
      <c r="F3021" t="str">
        <f>CONCATENATE(Table2[[#This Row],[Measure &amp; Variant]],Table2[[#This Row],[Rated Power/Unit]])</f>
        <v>PolePole75108</v>
      </c>
      <c r="G3021">
        <f>Table2[[#This Row],[Rated Power/Unit]]</f>
        <v>108</v>
      </c>
    </row>
    <row r="3022" spans="2:7">
      <c r="B3022" s="325" t="s">
        <v>260</v>
      </c>
      <c r="C3022" s="325" t="s">
        <v>375</v>
      </c>
      <c r="D3022" s="325" t="str">
        <f>CONCATENATE(Table2[[#This Row],[Measure]],Table2[[#This Row],[Variant]])</f>
        <v>PolePole75</v>
      </c>
      <c r="E3022">
        <v>109</v>
      </c>
      <c r="F3022" t="str">
        <f>CONCATENATE(Table2[[#This Row],[Measure &amp; Variant]],Table2[[#This Row],[Rated Power/Unit]])</f>
        <v>PolePole75109</v>
      </c>
      <c r="G3022">
        <f>Table2[[#This Row],[Rated Power/Unit]]</f>
        <v>109</v>
      </c>
    </row>
    <row r="3023" spans="2:7">
      <c r="B3023" s="325" t="s">
        <v>260</v>
      </c>
      <c r="C3023" s="325" t="s">
        <v>375</v>
      </c>
      <c r="D3023" s="325" t="str">
        <f>CONCATENATE(Table2[[#This Row],[Measure]],Table2[[#This Row],[Variant]])</f>
        <v>PolePole75</v>
      </c>
      <c r="E3023">
        <v>110</v>
      </c>
      <c r="F3023" t="str">
        <f>CONCATENATE(Table2[[#This Row],[Measure &amp; Variant]],Table2[[#This Row],[Rated Power/Unit]])</f>
        <v>PolePole75110</v>
      </c>
      <c r="G3023">
        <f>Table2[[#This Row],[Rated Power/Unit]]</f>
        <v>110</v>
      </c>
    </row>
    <row r="3024" spans="2:7">
      <c r="B3024" s="325" t="s">
        <v>260</v>
      </c>
      <c r="C3024" s="325" t="s">
        <v>375</v>
      </c>
      <c r="D3024" s="325" t="str">
        <f>CONCATENATE(Table2[[#This Row],[Measure]],Table2[[#This Row],[Variant]])</f>
        <v>PolePole75</v>
      </c>
      <c r="E3024">
        <v>111</v>
      </c>
      <c r="F3024" t="str">
        <f>CONCATENATE(Table2[[#This Row],[Measure &amp; Variant]],Table2[[#This Row],[Rated Power/Unit]])</f>
        <v>PolePole75111</v>
      </c>
      <c r="G3024">
        <f>Table2[[#This Row],[Rated Power/Unit]]</f>
        <v>111</v>
      </c>
    </row>
    <row r="3025" spans="2:7">
      <c r="B3025" s="325" t="s">
        <v>260</v>
      </c>
      <c r="C3025" s="325" t="s">
        <v>375</v>
      </c>
      <c r="D3025" s="325" t="str">
        <f>CONCATENATE(Table2[[#This Row],[Measure]],Table2[[#This Row],[Variant]])</f>
        <v>PolePole75</v>
      </c>
      <c r="E3025">
        <v>112</v>
      </c>
      <c r="F3025" t="str">
        <f>CONCATENATE(Table2[[#This Row],[Measure &amp; Variant]],Table2[[#This Row],[Rated Power/Unit]])</f>
        <v>PolePole75112</v>
      </c>
      <c r="G3025">
        <f>Table2[[#This Row],[Rated Power/Unit]]</f>
        <v>112</v>
      </c>
    </row>
    <row r="3026" spans="2:7">
      <c r="B3026" s="325" t="s">
        <v>260</v>
      </c>
      <c r="C3026" s="325" t="s">
        <v>375</v>
      </c>
      <c r="D3026" s="325" t="str">
        <f>CONCATENATE(Table2[[#This Row],[Measure]],Table2[[#This Row],[Variant]])</f>
        <v>PolePole75</v>
      </c>
      <c r="E3026">
        <v>113</v>
      </c>
      <c r="F3026" t="str">
        <f>CONCATENATE(Table2[[#This Row],[Measure &amp; Variant]],Table2[[#This Row],[Rated Power/Unit]])</f>
        <v>PolePole75113</v>
      </c>
      <c r="G3026">
        <f>Table2[[#This Row],[Rated Power/Unit]]</f>
        <v>113</v>
      </c>
    </row>
    <row r="3027" spans="2:7">
      <c r="B3027" s="325" t="s">
        <v>260</v>
      </c>
      <c r="C3027" s="325" t="s">
        <v>375</v>
      </c>
      <c r="D3027" s="325" t="str">
        <f>CONCATENATE(Table2[[#This Row],[Measure]],Table2[[#This Row],[Variant]])</f>
        <v>PolePole75</v>
      </c>
      <c r="E3027">
        <v>114</v>
      </c>
      <c r="F3027" t="str">
        <f>CONCATENATE(Table2[[#This Row],[Measure &amp; Variant]],Table2[[#This Row],[Rated Power/Unit]])</f>
        <v>PolePole75114</v>
      </c>
      <c r="G3027">
        <f>Table2[[#This Row],[Rated Power/Unit]]</f>
        <v>114</v>
      </c>
    </row>
    <row r="3028" spans="2:7">
      <c r="B3028" s="325" t="s">
        <v>260</v>
      </c>
      <c r="C3028" s="325" t="s">
        <v>375</v>
      </c>
      <c r="D3028" s="325" t="str">
        <f>CONCATENATE(Table2[[#This Row],[Measure]],Table2[[#This Row],[Variant]])</f>
        <v>PolePole75</v>
      </c>
      <c r="E3028">
        <v>115</v>
      </c>
      <c r="F3028" t="str">
        <f>CONCATENATE(Table2[[#This Row],[Measure &amp; Variant]],Table2[[#This Row],[Rated Power/Unit]])</f>
        <v>PolePole75115</v>
      </c>
      <c r="G3028">
        <f>Table2[[#This Row],[Rated Power/Unit]]</f>
        <v>115</v>
      </c>
    </row>
    <row r="3029" spans="2:7">
      <c r="B3029" s="325" t="s">
        <v>260</v>
      </c>
      <c r="C3029" s="325" t="s">
        <v>375</v>
      </c>
      <c r="D3029" s="325" t="str">
        <f>CONCATENATE(Table2[[#This Row],[Measure]],Table2[[#This Row],[Variant]])</f>
        <v>PolePole75</v>
      </c>
      <c r="E3029">
        <v>116</v>
      </c>
      <c r="F3029" t="str">
        <f>CONCATENATE(Table2[[#This Row],[Measure &amp; Variant]],Table2[[#This Row],[Rated Power/Unit]])</f>
        <v>PolePole75116</v>
      </c>
      <c r="G3029">
        <f>Table2[[#This Row],[Rated Power/Unit]]</f>
        <v>116</v>
      </c>
    </row>
    <row r="3030" spans="2:7">
      <c r="B3030" s="325" t="s">
        <v>260</v>
      </c>
      <c r="C3030" s="325" t="s">
        <v>375</v>
      </c>
      <c r="D3030" s="325" t="str">
        <f>CONCATENATE(Table2[[#This Row],[Measure]],Table2[[#This Row],[Variant]])</f>
        <v>PolePole75</v>
      </c>
      <c r="E3030">
        <v>117</v>
      </c>
      <c r="F3030" t="str">
        <f>CONCATENATE(Table2[[#This Row],[Measure &amp; Variant]],Table2[[#This Row],[Rated Power/Unit]])</f>
        <v>PolePole75117</v>
      </c>
      <c r="G3030">
        <f>Table2[[#This Row],[Rated Power/Unit]]</f>
        <v>117</v>
      </c>
    </row>
    <row r="3031" spans="2:7">
      <c r="B3031" s="325" t="s">
        <v>260</v>
      </c>
      <c r="C3031" s="325" t="s">
        <v>375</v>
      </c>
      <c r="D3031" s="325" t="str">
        <f>CONCATENATE(Table2[[#This Row],[Measure]],Table2[[#This Row],[Variant]])</f>
        <v>PolePole75</v>
      </c>
      <c r="E3031">
        <v>118</v>
      </c>
      <c r="F3031" t="str">
        <f>CONCATENATE(Table2[[#This Row],[Measure &amp; Variant]],Table2[[#This Row],[Rated Power/Unit]])</f>
        <v>PolePole75118</v>
      </c>
      <c r="G3031">
        <f>Table2[[#This Row],[Rated Power/Unit]]</f>
        <v>118</v>
      </c>
    </row>
    <row r="3032" spans="2:7">
      <c r="B3032" s="325" t="s">
        <v>260</v>
      </c>
      <c r="C3032" s="325" t="s">
        <v>375</v>
      </c>
      <c r="D3032" s="325" t="str">
        <f>CONCATENATE(Table2[[#This Row],[Measure]],Table2[[#This Row],[Variant]])</f>
        <v>PolePole75</v>
      </c>
      <c r="E3032">
        <v>119</v>
      </c>
      <c r="F3032" t="str">
        <f>CONCATENATE(Table2[[#This Row],[Measure &amp; Variant]],Table2[[#This Row],[Rated Power/Unit]])</f>
        <v>PolePole75119</v>
      </c>
      <c r="G3032">
        <f>Table2[[#This Row],[Rated Power/Unit]]</f>
        <v>119</v>
      </c>
    </row>
    <row r="3033" spans="2:7">
      <c r="B3033" s="325" t="s">
        <v>260</v>
      </c>
      <c r="C3033" s="325" t="s">
        <v>375</v>
      </c>
      <c r="D3033" s="325" t="str">
        <f>CONCATENATE(Table2[[#This Row],[Measure]],Table2[[#This Row],[Variant]])</f>
        <v>PolePole75</v>
      </c>
      <c r="E3033">
        <v>120</v>
      </c>
      <c r="F3033" t="str">
        <f>CONCATENATE(Table2[[#This Row],[Measure &amp; Variant]],Table2[[#This Row],[Rated Power/Unit]])</f>
        <v>PolePole75120</v>
      </c>
      <c r="G3033">
        <f>Table2[[#This Row],[Rated Power/Unit]]</f>
        <v>120</v>
      </c>
    </row>
    <row r="3034" spans="2:7">
      <c r="B3034" s="325" t="s">
        <v>260</v>
      </c>
      <c r="C3034" s="325" t="s">
        <v>375</v>
      </c>
      <c r="D3034" s="325" t="str">
        <f>CONCATENATE(Table2[[#This Row],[Measure]],Table2[[#This Row],[Variant]])</f>
        <v>PolePole75</v>
      </c>
      <c r="E3034">
        <v>121</v>
      </c>
      <c r="F3034" t="str">
        <f>CONCATENATE(Table2[[#This Row],[Measure &amp; Variant]],Table2[[#This Row],[Rated Power/Unit]])</f>
        <v>PolePole75121</v>
      </c>
      <c r="G3034">
        <f>Table2[[#This Row],[Rated Power/Unit]]</f>
        <v>121</v>
      </c>
    </row>
    <row r="3035" spans="2:7">
      <c r="B3035" s="325" t="s">
        <v>260</v>
      </c>
      <c r="C3035" s="325" t="s">
        <v>375</v>
      </c>
      <c r="D3035" s="325" t="str">
        <f>CONCATENATE(Table2[[#This Row],[Measure]],Table2[[#This Row],[Variant]])</f>
        <v>PolePole75</v>
      </c>
      <c r="E3035">
        <v>122</v>
      </c>
      <c r="F3035" t="str">
        <f>CONCATENATE(Table2[[#This Row],[Measure &amp; Variant]],Table2[[#This Row],[Rated Power/Unit]])</f>
        <v>PolePole75122</v>
      </c>
      <c r="G3035">
        <f>Table2[[#This Row],[Rated Power/Unit]]</f>
        <v>122</v>
      </c>
    </row>
    <row r="3036" spans="2:7">
      <c r="B3036" s="325" t="s">
        <v>260</v>
      </c>
      <c r="C3036" s="325" t="s">
        <v>375</v>
      </c>
      <c r="D3036" s="325" t="str">
        <f>CONCATENATE(Table2[[#This Row],[Measure]],Table2[[#This Row],[Variant]])</f>
        <v>PolePole75</v>
      </c>
      <c r="E3036">
        <v>123</v>
      </c>
      <c r="F3036" t="str">
        <f>CONCATENATE(Table2[[#This Row],[Measure &amp; Variant]],Table2[[#This Row],[Rated Power/Unit]])</f>
        <v>PolePole75123</v>
      </c>
      <c r="G3036">
        <f>Table2[[#This Row],[Rated Power/Unit]]</f>
        <v>123</v>
      </c>
    </row>
    <row r="3037" spans="2:7">
      <c r="B3037" s="325" t="s">
        <v>260</v>
      </c>
      <c r="C3037" s="325" t="s">
        <v>375</v>
      </c>
      <c r="D3037" s="325" t="str">
        <f>CONCATENATE(Table2[[#This Row],[Measure]],Table2[[#This Row],[Variant]])</f>
        <v>PolePole75</v>
      </c>
      <c r="E3037">
        <v>124</v>
      </c>
      <c r="F3037" t="str">
        <f>CONCATENATE(Table2[[#This Row],[Measure &amp; Variant]],Table2[[#This Row],[Rated Power/Unit]])</f>
        <v>PolePole75124</v>
      </c>
      <c r="G3037">
        <f>Table2[[#This Row],[Rated Power/Unit]]</f>
        <v>124</v>
      </c>
    </row>
    <row r="3038" spans="2:7">
      <c r="B3038" s="325" t="s">
        <v>260</v>
      </c>
      <c r="C3038" s="325" t="s">
        <v>375</v>
      </c>
      <c r="D3038" s="325" t="str">
        <f>CONCATENATE(Table2[[#This Row],[Measure]],Table2[[#This Row],[Variant]])</f>
        <v>PolePole75</v>
      </c>
      <c r="E3038">
        <v>125</v>
      </c>
      <c r="F3038" t="str">
        <f>CONCATENATE(Table2[[#This Row],[Measure &amp; Variant]],Table2[[#This Row],[Rated Power/Unit]])</f>
        <v>PolePole75125</v>
      </c>
      <c r="G3038">
        <f>Table2[[#This Row],[Rated Power/Unit]]</f>
        <v>125</v>
      </c>
    </row>
    <row r="3039" spans="2:7">
      <c r="B3039" s="328" t="s">
        <v>260</v>
      </c>
      <c r="C3039" s="328" t="s">
        <v>375</v>
      </c>
      <c r="D3039" s="328" t="str">
        <f>CONCATENATE(Table2[[#This Row],[Measure]],Table2[[#This Row],[Variant]])</f>
        <v>PolePole75</v>
      </c>
      <c r="E3039" s="163">
        <v>126</v>
      </c>
      <c r="F3039" s="163" t="str">
        <f>CONCATENATE(Table2[[#This Row],[Measure &amp; Variant]],Table2[[#This Row],[Rated Power/Unit]])</f>
        <v>PolePole75126</v>
      </c>
      <c r="G3039" s="163">
        <f>Table2[[#This Row],[Rated Power/Unit]]</f>
        <v>126</v>
      </c>
    </row>
    <row r="3040" spans="2:7">
      <c r="B3040" s="328" t="s">
        <v>260</v>
      </c>
      <c r="C3040" s="328" t="s">
        <v>375</v>
      </c>
      <c r="D3040" s="328" t="str">
        <f>CONCATENATE(Table2[[#This Row],[Measure]],Table2[[#This Row],[Variant]])</f>
        <v>PolePole75</v>
      </c>
      <c r="E3040" s="163">
        <v>127</v>
      </c>
      <c r="F3040" s="163" t="str">
        <f>CONCATENATE(Table2[[#This Row],[Measure &amp; Variant]],Table2[[#This Row],[Rated Power/Unit]])</f>
        <v>PolePole75127</v>
      </c>
      <c r="G3040" s="163">
        <f>Table2[[#This Row],[Rated Power/Unit]]</f>
        <v>127</v>
      </c>
    </row>
    <row r="3041" spans="2:7">
      <c r="B3041" s="328" t="s">
        <v>260</v>
      </c>
      <c r="C3041" s="328" t="s">
        <v>375</v>
      </c>
      <c r="D3041" s="328" t="str">
        <f>CONCATENATE(Table2[[#This Row],[Measure]],Table2[[#This Row],[Variant]])</f>
        <v>PolePole75</v>
      </c>
      <c r="E3041" s="163">
        <v>128</v>
      </c>
      <c r="F3041" s="163" t="str">
        <f>CONCATENATE(Table2[[#This Row],[Measure &amp; Variant]],Table2[[#This Row],[Rated Power/Unit]])</f>
        <v>PolePole75128</v>
      </c>
      <c r="G3041" s="163">
        <f>Table2[[#This Row],[Rated Power/Unit]]</f>
        <v>128</v>
      </c>
    </row>
    <row r="3042" spans="2:7">
      <c r="B3042" s="328" t="s">
        <v>260</v>
      </c>
      <c r="C3042" s="328" t="s">
        <v>375</v>
      </c>
      <c r="D3042" s="328" t="str">
        <f>CONCATENATE(Table2[[#This Row],[Measure]],Table2[[#This Row],[Variant]])</f>
        <v>PolePole75</v>
      </c>
      <c r="E3042" s="163">
        <v>129</v>
      </c>
      <c r="F3042" s="163" t="str">
        <f>CONCATENATE(Table2[[#This Row],[Measure &amp; Variant]],Table2[[#This Row],[Rated Power/Unit]])</f>
        <v>PolePole75129</v>
      </c>
      <c r="G3042" s="163">
        <f>Table2[[#This Row],[Rated Power/Unit]]</f>
        <v>129</v>
      </c>
    </row>
    <row r="3043" spans="2:7">
      <c r="B3043" s="328" t="s">
        <v>260</v>
      </c>
      <c r="C3043" s="328" t="s">
        <v>375</v>
      </c>
      <c r="D3043" s="328" t="str">
        <f>CONCATENATE(Table2[[#This Row],[Measure]],Table2[[#This Row],[Variant]])</f>
        <v>PolePole75</v>
      </c>
      <c r="E3043" s="163">
        <v>130</v>
      </c>
      <c r="F3043" s="163" t="str">
        <f>CONCATENATE(Table2[[#This Row],[Measure &amp; Variant]],Table2[[#This Row],[Rated Power/Unit]])</f>
        <v>PolePole75130</v>
      </c>
      <c r="G3043" s="163">
        <f>Table2[[#This Row],[Rated Power/Unit]]</f>
        <v>130</v>
      </c>
    </row>
    <row r="3044" spans="2:7">
      <c r="B3044" s="328" t="s">
        <v>260</v>
      </c>
      <c r="C3044" s="328" t="s">
        <v>375</v>
      </c>
      <c r="D3044" s="328" t="str">
        <f>CONCATENATE(Table2[[#This Row],[Measure]],Table2[[#This Row],[Variant]])</f>
        <v>PolePole75</v>
      </c>
      <c r="E3044" s="163">
        <v>131</v>
      </c>
      <c r="F3044" s="163" t="str">
        <f>CONCATENATE(Table2[[#This Row],[Measure &amp; Variant]],Table2[[#This Row],[Rated Power/Unit]])</f>
        <v>PolePole75131</v>
      </c>
      <c r="G3044" s="163">
        <f>Table2[[#This Row],[Rated Power/Unit]]</f>
        <v>131</v>
      </c>
    </row>
    <row r="3045" spans="2:7">
      <c r="B3045" s="328" t="s">
        <v>260</v>
      </c>
      <c r="C3045" s="328" t="s">
        <v>375</v>
      </c>
      <c r="D3045" s="328" t="str">
        <f>CONCATENATE(Table2[[#This Row],[Measure]],Table2[[#This Row],[Variant]])</f>
        <v>PolePole75</v>
      </c>
      <c r="E3045" s="163">
        <v>132</v>
      </c>
      <c r="F3045" s="163" t="str">
        <f>CONCATENATE(Table2[[#This Row],[Measure &amp; Variant]],Table2[[#This Row],[Rated Power/Unit]])</f>
        <v>PolePole75132</v>
      </c>
      <c r="G3045" s="163">
        <f>Table2[[#This Row],[Rated Power/Unit]]</f>
        <v>132</v>
      </c>
    </row>
    <row r="3046" spans="2:7">
      <c r="B3046" s="328" t="s">
        <v>260</v>
      </c>
      <c r="C3046" s="328" t="s">
        <v>375</v>
      </c>
      <c r="D3046" s="328" t="str">
        <f>CONCATENATE(Table2[[#This Row],[Measure]],Table2[[#This Row],[Variant]])</f>
        <v>PolePole75</v>
      </c>
      <c r="E3046" s="163">
        <v>133</v>
      </c>
      <c r="F3046" s="163" t="str">
        <f>CONCATENATE(Table2[[#This Row],[Measure &amp; Variant]],Table2[[#This Row],[Rated Power/Unit]])</f>
        <v>PolePole75133</v>
      </c>
      <c r="G3046" s="163">
        <f>Table2[[#This Row],[Rated Power/Unit]]</f>
        <v>133</v>
      </c>
    </row>
    <row r="3047" spans="2:7">
      <c r="B3047" s="328" t="s">
        <v>260</v>
      </c>
      <c r="C3047" s="328" t="s">
        <v>375</v>
      </c>
      <c r="D3047" s="328" t="str">
        <f>CONCATENATE(Table2[[#This Row],[Measure]],Table2[[#This Row],[Variant]])</f>
        <v>PolePole75</v>
      </c>
      <c r="E3047" s="163">
        <v>134</v>
      </c>
      <c r="F3047" s="163" t="str">
        <f>CONCATENATE(Table2[[#This Row],[Measure &amp; Variant]],Table2[[#This Row],[Rated Power/Unit]])</f>
        <v>PolePole75134</v>
      </c>
      <c r="G3047" s="163">
        <f>Table2[[#This Row],[Rated Power/Unit]]</f>
        <v>134</v>
      </c>
    </row>
    <row r="3048" spans="2:7">
      <c r="B3048" s="328" t="s">
        <v>260</v>
      </c>
      <c r="C3048" s="328" t="s">
        <v>375</v>
      </c>
      <c r="D3048" s="328" t="str">
        <f>CONCATENATE(Table2[[#This Row],[Measure]],Table2[[#This Row],[Variant]])</f>
        <v>PolePole75</v>
      </c>
      <c r="E3048" s="163">
        <v>135</v>
      </c>
      <c r="F3048" s="163" t="str">
        <f>CONCATENATE(Table2[[#This Row],[Measure &amp; Variant]],Table2[[#This Row],[Rated Power/Unit]])</f>
        <v>PolePole75135</v>
      </c>
      <c r="G3048" s="163">
        <f>Table2[[#This Row],[Rated Power/Unit]]</f>
        <v>135</v>
      </c>
    </row>
    <row r="3049" spans="2:7">
      <c r="B3049" s="328" t="s">
        <v>260</v>
      </c>
      <c r="C3049" s="328" t="s">
        <v>375</v>
      </c>
      <c r="D3049" s="328" t="str">
        <f>CONCATENATE(Table2[[#This Row],[Measure]],Table2[[#This Row],[Variant]])</f>
        <v>PolePole75</v>
      </c>
      <c r="E3049" s="163">
        <v>136</v>
      </c>
      <c r="F3049" s="163" t="str">
        <f>CONCATENATE(Table2[[#This Row],[Measure &amp; Variant]],Table2[[#This Row],[Rated Power/Unit]])</f>
        <v>PolePole75136</v>
      </c>
      <c r="G3049" s="163">
        <f>Table2[[#This Row],[Rated Power/Unit]]</f>
        <v>136</v>
      </c>
    </row>
    <row r="3050" spans="2:7">
      <c r="B3050" s="328" t="s">
        <v>260</v>
      </c>
      <c r="C3050" s="328" t="s">
        <v>375</v>
      </c>
      <c r="D3050" s="328" t="str">
        <f>CONCATENATE(Table2[[#This Row],[Measure]],Table2[[#This Row],[Variant]])</f>
        <v>PolePole75</v>
      </c>
      <c r="E3050" s="163">
        <v>137</v>
      </c>
      <c r="F3050" s="163" t="str">
        <f>CONCATENATE(Table2[[#This Row],[Measure &amp; Variant]],Table2[[#This Row],[Rated Power/Unit]])</f>
        <v>PolePole75137</v>
      </c>
      <c r="G3050" s="163">
        <f>Table2[[#This Row],[Rated Power/Unit]]</f>
        <v>137</v>
      </c>
    </row>
    <row r="3051" spans="2:7">
      <c r="B3051" s="328" t="s">
        <v>260</v>
      </c>
      <c r="C3051" s="328" t="s">
        <v>375</v>
      </c>
      <c r="D3051" s="328" t="str">
        <f>CONCATENATE(Table2[[#This Row],[Measure]],Table2[[#This Row],[Variant]])</f>
        <v>PolePole75</v>
      </c>
      <c r="E3051" s="163">
        <v>138</v>
      </c>
      <c r="F3051" s="163" t="str">
        <f>CONCATENATE(Table2[[#This Row],[Measure &amp; Variant]],Table2[[#This Row],[Rated Power/Unit]])</f>
        <v>PolePole75138</v>
      </c>
      <c r="G3051" s="163">
        <f>Table2[[#This Row],[Rated Power/Unit]]</f>
        <v>138</v>
      </c>
    </row>
    <row r="3052" spans="2:7">
      <c r="B3052" s="328" t="s">
        <v>260</v>
      </c>
      <c r="C3052" s="328" t="s">
        <v>375</v>
      </c>
      <c r="D3052" s="328" t="str">
        <f>CONCATENATE(Table2[[#This Row],[Measure]],Table2[[#This Row],[Variant]])</f>
        <v>PolePole75</v>
      </c>
      <c r="E3052" s="163">
        <v>139</v>
      </c>
      <c r="F3052" s="163" t="str">
        <f>CONCATENATE(Table2[[#This Row],[Measure &amp; Variant]],Table2[[#This Row],[Rated Power/Unit]])</f>
        <v>PolePole75139</v>
      </c>
      <c r="G3052" s="163">
        <f>Table2[[#This Row],[Rated Power/Unit]]</f>
        <v>139</v>
      </c>
    </row>
    <row r="3053" spans="2:7">
      <c r="B3053" s="328" t="s">
        <v>260</v>
      </c>
      <c r="C3053" s="328" t="s">
        <v>375</v>
      </c>
      <c r="D3053" s="328" t="str">
        <f>CONCATENATE(Table2[[#This Row],[Measure]],Table2[[#This Row],[Variant]])</f>
        <v>PolePole75</v>
      </c>
      <c r="E3053" s="163">
        <v>140</v>
      </c>
      <c r="F3053" s="163" t="str">
        <f>CONCATENATE(Table2[[#This Row],[Measure &amp; Variant]],Table2[[#This Row],[Rated Power/Unit]])</f>
        <v>PolePole75140</v>
      </c>
      <c r="G3053" s="163">
        <f>Table2[[#This Row],[Rated Power/Unit]]</f>
        <v>140</v>
      </c>
    </row>
    <row r="3054" spans="2:7">
      <c r="B3054" s="328" t="s">
        <v>260</v>
      </c>
      <c r="C3054" s="328" t="s">
        <v>375</v>
      </c>
      <c r="D3054" s="328" t="str">
        <f>CONCATENATE(Table2[[#This Row],[Measure]],Table2[[#This Row],[Variant]])</f>
        <v>PolePole75</v>
      </c>
      <c r="E3054" s="163">
        <v>141</v>
      </c>
      <c r="F3054" s="163" t="str">
        <f>CONCATENATE(Table2[[#This Row],[Measure &amp; Variant]],Table2[[#This Row],[Rated Power/Unit]])</f>
        <v>PolePole75141</v>
      </c>
      <c r="G3054" s="163">
        <f>Table2[[#This Row],[Rated Power/Unit]]</f>
        <v>141</v>
      </c>
    </row>
    <row r="3055" spans="2:7">
      <c r="B3055" s="328" t="s">
        <v>260</v>
      </c>
      <c r="C3055" s="328" t="s">
        <v>375</v>
      </c>
      <c r="D3055" s="328" t="str">
        <f>CONCATENATE(Table2[[#This Row],[Measure]],Table2[[#This Row],[Variant]])</f>
        <v>PolePole75</v>
      </c>
      <c r="E3055" s="163">
        <v>142</v>
      </c>
      <c r="F3055" s="163" t="str">
        <f>CONCATENATE(Table2[[#This Row],[Measure &amp; Variant]],Table2[[#This Row],[Rated Power/Unit]])</f>
        <v>PolePole75142</v>
      </c>
      <c r="G3055" s="163">
        <f>Table2[[#This Row],[Rated Power/Unit]]</f>
        <v>142</v>
      </c>
    </row>
    <row r="3056" spans="2:7">
      <c r="B3056" s="328" t="s">
        <v>260</v>
      </c>
      <c r="C3056" s="328" t="s">
        <v>375</v>
      </c>
      <c r="D3056" s="328" t="str">
        <f>CONCATENATE(Table2[[#This Row],[Measure]],Table2[[#This Row],[Variant]])</f>
        <v>PolePole75</v>
      </c>
      <c r="E3056" s="163">
        <v>143</v>
      </c>
      <c r="F3056" s="163" t="str">
        <f>CONCATENATE(Table2[[#This Row],[Measure &amp; Variant]],Table2[[#This Row],[Rated Power/Unit]])</f>
        <v>PolePole75143</v>
      </c>
      <c r="G3056" s="163">
        <f>Table2[[#This Row],[Rated Power/Unit]]</f>
        <v>143</v>
      </c>
    </row>
    <row r="3057" spans="2:7">
      <c r="B3057" s="328" t="s">
        <v>260</v>
      </c>
      <c r="C3057" s="328" t="s">
        <v>375</v>
      </c>
      <c r="D3057" s="328" t="str">
        <f>CONCATENATE(Table2[[#This Row],[Measure]],Table2[[#This Row],[Variant]])</f>
        <v>PolePole75</v>
      </c>
      <c r="E3057" s="163">
        <v>144</v>
      </c>
      <c r="F3057" s="163" t="str">
        <f>CONCATENATE(Table2[[#This Row],[Measure &amp; Variant]],Table2[[#This Row],[Rated Power/Unit]])</f>
        <v>PolePole75144</v>
      </c>
      <c r="G3057" s="163">
        <f>Table2[[#This Row],[Rated Power/Unit]]</f>
        <v>144</v>
      </c>
    </row>
    <row r="3058" spans="2:7">
      <c r="B3058" s="328" t="s">
        <v>260</v>
      </c>
      <c r="C3058" s="328" t="s">
        <v>375</v>
      </c>
      <c r="D3058" s="328" t="str">
        <f>CONCATENATE(Table2[[#This Row],[Measure]],Table2[[#This Row],[Variant]])</f>
        <v>PolePole75</v>
      </c>
      <c r="E3058" s="163">
        <v>145</v>
      </c>
      <c r="F3058" s="163" t="str">
        <f>CONCATENATE(Table2[[#This Row],[Measure &amp; Variant]],Table2[[#This Row],[Rated Power/Unit]])</f>
        <v>PolePole75145</v>
      </c>
      <c r="G3058" s="163">
        <f>Table2[[#This Row],[Rated Power/Unit]]</f>
        <v>145</v>
      </c>
    </row>
    <row r="3059" spans="2:7">
      <c r="B3059" s="328" t="s">
        <v>260</v>
      </c>
      <c r="C3059" s="328" t="s">
        <v>375</v>
      </c>
      <c r="D3059" s="328" t="str">
        <f>CONCATENATE(Table2[[#This Row],[Measure]],Table2[[#This Row],[Variant]])</f>
        <v>PolePole75</v>
      </c>
      <c r="E3059" s="163">
        <v>146</v>
      </c>
      <c r="F3059" s="163" t="str">
        <f>CONCATENATE(Table2[[#This Row],[Measure &amp; Variant]],Table2[[#This Row],[Rated Power/Unit]])</f>
        <v>PolePole75146</v>
      </c>
      <c r="G3059" s="163">
        <f>Table2[[#This Row],[Rated Power/Unit]]</f>
        <v>146</v>
      </c>
    </row>
    <row r="3060" spans="2:7">
      <c r="B3060" s="328" t="s">
        <v>260</v>
      </c>
      <c r="C3060" s="328" t="s">
        <v>375</v>
      </c>
      <c r="D3060" s="328" t="str">
        <f>CONCATENATE(Table2[[#This Row],[Measure]],Table2[[#This Row],[Variant]])</f>
        <v>PolePole75</v>
      </c>
      <c r="E3060" s="163">
        <v>147</v>
      </c>
      <c r="F3060" s="163" t="str">
        <f>CONCATENATE(Table2[[#This Row],[Measure &amp; Variant]],Table2[[#This Row],[Rated Power/Unit]])</f>
        <v>PolePole75147</v>
      </c>
      <c r="G3060" s="163">
        <f>Table2[[#This Row],[Rated Power/Unit]]</f>
        <v>147</v>
      </c>
    </row>
    <row r="3061" spans="2:7">
      <c r="B3061" s="328" t="s">
        <v>260</v>
      </c>
      <c r="C3061" s="328" t="s">
        <v>375</v>
      </c>
      <c r="D3061" s="328" t="str">
        <f>CONCATENATE(Table2[[#This Row],[Measure]],Table2[[#This Row],[Variant]])</f>
        <v>PolePole75</v>
      </c>
      <c r="E3061" s="163">
        <v>148</v>
      </c>
      <c r="F3061" s="163" t="str">
        <f>CONCATENATE(Table2[[#This Row],[Measure &amp; Variant]],Table2[[#This Row],[Rated Power/Unit]])</f>
        <v>PolePole75148</v>
      </c>
      <c r="G3061" s="163">
        <f>Table2[[#This Row],[Rated Power/Unit]]</f>
        <v>148</v>
      </c>
    </row>
    <row r="3062" spans="2:7">
      <c r="B3062" s="328" t="s">
        <v>260</v>
      </c>
      <c r="C3062" s="328" t="s">
        <v>375</v>
      </c>
      <c r="D3062" s="328" t="str">
        <f>CONCATENATE(Table2[[#This Row],[Measure]],Table2[[#This Row],[Variant]])</f>
        <v>PolePole75</v>
      </c>
      <c r="E3062" s="163">
        <v>149</v>
      </c>
      <c r="F3062" s="163" t="str">
        <f>CONCATENATE(Table2[[#This Row],[Measure &amp; Variant]],Table2[[#This Row],[Rated Power/Unit]])</f>
        <v>PolePole75149</v>
      </c>
      <c r="G3062" s="163">
        <f>Table2[[#This Row],[Rated Power/Unit]]</f>
        <v>149</v>
      </c>
    </row>
    <row r="3063" spans="2:7">
      <c r="B3063" s="328" t="s">
        <v>260</v>
      </c>
      <c r="C3063" s="328" t="s">
        <v>375</v>
      </c>
      <c r="D3063" s="328" t="str">
        <f>CONCATENATE(Table2[[#This Row],[Measure]],Table2[[#This Row],[Variant]])</f>
        <v>PolePole75</v>
      </c>
      <c r="E3063" s="163">
        <v>150</v>
      </c>
      <c r="F3063" s="163" t="str">
        <f>CONCATENATE(Table2[[#This Row],[Measure &amp; Variant]],Table2[[#This Row],[Rated Power/Unit]])</f>
        <v>PolePole75150</v>
      </c>
      <c r="G3063" s="163">
        <f>Table2[[#This Row],[Rated Power/Unit]]</f>
        <v>150</v>
      </c>
    </row>
    <row r="3064" spans="2:7">
      <c r="B3064" s="247" t="s">
        <v>260</v>
      </c>
      <c r="C3064" s="247" t="s">
        <v>375</v>
      </c>
      <c r="D3064" s="329" t="str">
        <f>CONCATENATE(Table2[[#This Row],[Measure]],Table2[[#This Row],[Variant]])</f>
        <v>PolePole75</v>
      </c>
      <c r="E3064" s="247">
        <v>200</v>
      </c>
      <c r="F3064" s="247" t="str">
        <f>CONCATENATE(Table2[[#This Row],[Measure &amp; Variant]],Table2[[#This Row],[Rated Power/Unit]])</f>
        <v>PolePole75200</v>
      </c>
      <c r="G3064" s="247">
        <f>Table2[[#This Row],[Rated Power/Unit]]</f>
        <v>200</v>
      </c>
    </row>
    <row r="3065" spans="2:7">
      <c r="B3065" s="247" t="s">
        <v>260</v>
      </c>
      <c r="C3065" s="247" t="s">
        <v>375</v>
      </c>
      <c r="D3065" s="329" t="str">
        <f>CONCATENATE(Table2[[#This Row],[Measure]],Table2[[#This Row],[Variant]])</f>
        <v>PolePole75</v>
      </c>
      <c r="E3065" s="247">
        <v>250</v>
      </c>
      <c r="F3065" s="247" t="str">
        <f>CONCATENATE(Table2[[#This Row],[Measure &amp; Variant]],Table2[[#This Row],[Rated Power/Unit]])</f>
        <v>PolePole75250</v>
      </c>
      <c r="G3065" s="247">
        <f>Table2[[#This Row],[Rated Power/Unit]]</f>
        <v>250</v>
      </c>
    </row>
    <row r="3066" spans="2:7">
      <c r="B3066" s="247" t="s">
        <v>260</v>
      </c>
      <c r="C3066" s="247" t="s">
        <v>375</v>
      </c>
      <c r="D3066" s="329" t="str">
        <f>CONCATENATE(Table2[[#This Row],[Measure]],Table2[[#This Row],[Variant]])</f>
        <v>PolePole75</v>
      </c>
      <c r="E3066" s="247">
        <v>300</v>
      </c>
      <c r="F3066" s="247" t="str">
        <f>CONCATENATE(Table2[[#This Row],[Measure &amp; Variant]],Table2[[#This Row],[Rated Power/Unit]])</f>
        <v>PolePole75300</v>
      </c>
      <c r="G3066" s="247">
        <f>Table2[[#This Row],[Rated Power/Unit]]</f>
        <v>300</v>
      </c>
    </row>
    <row r="3067" spans="2:7">
      <c r="B3067" s="247" t="s">
        <v>260</v>
      </c>
      <c r="C3067" s="247" t="s">
        <v>375</v>
      </c>
      <c r="D3067" s="329" t="str">
        <f>CONCATENATE(Table2[[#This Row],[Measure]],Table2[[#This Row],[Variant]])</f>
        <v>PolePole75</v>
      </c>
      <c r="E3067" s="247">
        <v>350</v>
      </c>
      <c r="F3067" s="247" t="str">
        <f>CONCATENATE(Table2[[#This Row],[Measure &amp; Variant]],Table2[[#This Row],[Rated Power/Unit]])</f>
        <v>PolePole75350</v>
      </c>
      <c r="G3067" s="247">
        <f>Table2[[#This Row],[Rated Power/Unit]]</f>
        <v>350</v>
      </c>
    </row>
    <row r="3068" spans="2:7">
      <c r="B3068" s="247" t="s">
        <v>260</v>
      </c>
      <c r="C3068" s="247" t="s">
        <v>375</v>
      </c>
      <c r="D3068" s="329" t="str">
        <f>CONCATENATE(Table2[[#This Row],[Measure]],Table2[[#This Row],[Variant]])</f>
        <v>PolePole75</v>
      </c>
      <c r="E3068" s="247">
        <v>400</v>
      </c>
      <c r="F3068" s="247" t="str">
        <f>CONCATENATE(Table2[[#This Row],[Measure &amp; Variant]],Table2[[#This Row],[Rated Power/Unit]])</f>
        <v>PolePole75400</v>
      </c>
      <c r="G3068" s="247">
        <f>Table2[[#This Row],[Rated Power/Unit]]</f>
        <v>400</v>
      </c>
    </row>
    <row r="3069" spans="2:7">
      <c r="B3069" s="247" t="s">
        <v>260</v>
      </c>
      <c r="C3069" s="247" t="s">
        <v>375</v>
      </c>
      <c r="D3069" s="329" t="str">
        <f>CONCATENATE(Table2[[#This Row],[Measure]],Table2[[#This Row],[Variant]])</f>
        <v>PolePole75</v>
      </c>
      <c r="E3069" s="247">
        <v>450</v>
      </c>
      <c r="F3069" s="247" t="str">
        <f>CONCATENATE(Table2[[#This Row],[Measure &amp; Variant]],Table2[[#This Row],[Rated Power/Unit]])</f>
        <v>PolePole75450</v>
      </c>
      <c r="G3069" s="247">
        <f>Table2[[#This Row],[Rated Power/Unit]]</f>
        <v>450</v>
      </c>
    </row>
    <row r="3070" spans="2:7">
      <c r="B3070" s="247" t="s">
        <v>260</v>
      </c>
      <c r="C3070" s="247" t="s">
        <v>375</v>
      </c>
      <c r="D3070" s="329" t="str">
        <f>CONCATENATE(Table2[[#This Row],[Measure]],Table2[[#This Row],[Variant]])</f>
        <v>PolePole75</v>
      </c>
      <c r="E3070" s="247">
        <v>500</v>
      </c>
      <c r="F3070" s="247" t="str">
        <f>CONCATENATE(Table2[[#This Row],[Measure &amp; Variant]],Table2[[#This Row],[Rated Power/Unit]])</f>
        <v>PolePole75500</v>
      </c>
      <c r="G3070" s="247">
        <f>Table2[[#This Row],[Rated Power/Unit]]</f>
        <v>500</v>
      </c>
    </row>
    <row r="3071" spans="2:7">
      <c r="B3071" s="325" t="s">
        <v>292</v>
      </c>
      <c r="C3071" s="325" t="s">
        <v>377</v>
      </c>
      <c r="D3071" s="325" t="str">
        <f>CONCATENATE(Table2[[#This Row],[Measure]],Table2[[#This Row],[Variant]])</f>
        <v>BollardsBollard</v>
      </c>
      <c r="E3071">
        <v>1</v>
      </c>
      <c r="F3071" t="str">
        <f>CONCATENATE(Table2[[#This Row],[Measure &amp; Variant]],Table2[[#This Row],[Rated Power/Unit]])</f>
        <v>BollardsBollard1</v>
      </c>
      <c r="G3071">
        <f>Table2[[#This Row],[Rated Power/Unit]]</f>
        <v>1</v>
      </c>
    </row>
    <row r="3072" spans="2:7">
      <c r="B3072" s="325" t="s">
        <v>292</v>
      </c>
      <c r="C3072" s="325" t="s">
        <v>377</v>
      </c>
      <c r="D3072" s="325" t="str">
        <f>CONCATENATE(Table2[[#This Row],[Measure]],Table2[[#This Row],[Variant]])</f>
        <v>BollardsBollard</v>
      </c>
      <c r="E3072">
        <v>2</v>
      </c>
      <c r="F3072" t="str">
        <f>CONCATENATE(Table2[[#This Row],[Measure &amp; Variant]],Table2[[#This Row],[Rated Power/Unit]])</f>
        <v>BollardsBollard2</v>
      </c>
      <c r="G3072">
        <f>Table2[[#This Row],[Rated Power/Unit]]</f>
        <v>2</v>
      </c>
    </row>
    <row r="3073" spans="2:7">
      <c r="B3073" s="325" t="s">
        <v>292</v>
      </c>
      <c r="C3073" s="325" t="s">
        <v>377</v>
      </c>
      <c r="D3073" s="325" t="str">
        <f>CONCATENATE(Table2[[#This Row],[Measure]],Table2[[#This Row],[Variant]])</f>
        <v>BollardsBollard</v>
      </c>
      <c r="E3073">
        <v>3</v>
      </c>
      <c r="F3073" t="str">
        <f>CONCATENATE(Table2[[#This Row],[Measure &amp; Variant]],Table2[[#This Row],[Rated Power/Unit]])</f>
        <v>BollardsBollard3</v>
      </c>
      <c r="G3073">
        <f>Table2[[#This Row],[Rated Power/Unit]]</f>
        <v>3</v>
      </c>
    </row>
    <row r="3074" spans="2:7">
      <c r="B3074" s="325" t="s">
        <v>292</v>
      </c>
      <c r="C3074" s="325" t="s">
        <v>377</v>
      </c>
      <c r="D3074" s="325" t="str">
        <f>CONCATENATE(Table2[[#This Row],[Measure]],Table2[[#This Row],[Variant]])</f>
        <v>BollardsBollard</v>
      </c>
      <c r="E3074">
        <v>4</v>
      </c>
      <c r="F3074" t="str">
        <f>CONCATENATE(Table2[[#This Row],[Measure &amp; Variant]],Table2[[#This Row],[Rated Power/Unit]])</f>
        <v>BollardsBollard4</v>
      </c>
      <c r="G3074">
        <f>Table2[[#This Row],[Rated Power/Unit]]</f>
        <v>4</v>
      </c>
    </row>
    <row r="3075" spans="2:7">
      <c r="B3075" s="325" t="s">
        <v>292</v>
      </c>
      <c r="C3075" s="325" t="s">
        <v>377</v>
      </c>
      <c r="D3075" s="325" t="str">
        <f>CONCATENATE(Table2[[#This Row],[Measure]],Table2[[#This Row],[Variant]])</f>
        <v>BollardsBollard</v>
      </c>
      <c r="E3075">
        <v>5</v>
      </c>
      <c r="F3075" t="str">
        <f>CONCATENATE(Table2[[#This Row],[Measure &amp; Variant]],Table2[[#This Row],[Rated Power/Unit]])</f>
        <v>BollardsBollard5</v>
      </c>
      <c r="G3075">
        <f>Table2[[#This Row],[Rated Power/Unit]]</f>
        <v>5</v>
      </c>
    </row>
    <row r="3076" spans="2:7">
      <c r="B3076" s="325" t="s">
        <v>292</v>
      </c>
      <c r="C3076" s="325" t="s">
        <v>377</v>
      </c>
      <c r="D3076" s="325" t="str">
        <f>CONCATENATE(Table2[[#This Row],[Measure]],Table2[[#This Row],[Variant]])</f>
        <v>BollardsBollard</v>
      </c>
      <c r="E3076">
        <v>6</v>
      </c>
      <c r="F3076" t="str">
        <f>CONCATENATE(Table2[[#This Row],[Measure &amp; Variant]],Table2[[#This Row],[Rated Power/Unit]])</f>
        <v>BollardsBollard6</v>
      </c>
      <c r="G3076">
        <f>Table2[[#This Row],[Rated Power/Unit]]</f>
        <v>6</v>
      </c>
    </row>
    <row r="3077" spans="2:7">
      <c r="B3077" s="325" t="s">
        <v>292</v>
      </c>
      <c r="C3077" s="325" t="s">
        <v>377</v>
      </c>
      <c r="D3077" s="325" t="str">
        <f>CONCATENATE(Table2[[#This Row],[Measure]],Table2[[#This Row],[Variant]])</f>
        <v>BollardsBollard</v>
      </c>
      <c r="E3077">
        <v>7</v>
      </c>
      <c r="F3077" t="str">
        <f>CONCATENATE(Table2[[#This Row],[Measure &amp; Variant]],Table2[[#This Row],[Rated Power/Unit]])</f>
        <v>BollardsBollard7</v>
      </c>
      <c r="G3077">
        <f>Table2[[#This Row],[Rated Power/Unit]]</f>
        <v>7</v>
      </c>
    </row>
    <row r="3078" spans="2:7">
      <c r="B3078" s="325" t="s">
        <v>292</v>
      </c>
      <c r="C3078" s="325" t="s">
        <v>377</v>
      </c>
      <c r="D3078" s="325" t="str">
        <f>CONCATENATE(Table2[[#This Row],[Measure]],Table2[[#This Row],[Variant]])</f>
        <v>BollardsBollard</v>
      </c>
      <c r="E3078">
        <v>8</v>
      </c>
      <c r="F3078" t="str">
        <f>CONCATENATE(Table2[[#This Row],[Measure &amp; Variant]],Table2[[#This Row],[Rated Power/Unit]])</f>
        <v>BollardsBollard8</v>
      </c>
      <c r="G3078">
        <f>Table2[[#This Row],[Rated Power/Unit]]</f>
        <v>8</v>
      </c>
    </row>
    <row r="3079" spans="2:7">
      <c r="B3079" s="325" t="s">
        <v>292</v>
      </c>
      <c r="C3079" s="325" t="s">
        <v>377</v>
      </c>
      <c r="D3079" s="325" t="str">
        <f>CONCATENATE(Table2[[#This Row],[Measure]],Table2[[#This Row],[Variant]])</f>
        <v>BollardsBollard</v>
      </c>
      <c r="E3079">
        <v>9</v>
      </c>
      <c r="F3079" t="str">
        <f>CONCATENATE(Table2[[#This Row],[Measure &amp; Variant]],Table2[[#This Row],[Rated Power/Unit]])</f>
        <v>BollardsBollard9</v>
      </c>
      <c r="G3079">
        <f>Table2[[#This Row],[Rated Power/Unit]]</f>
        <v>9</v>
      </c>
    </row>
    <row r="3080" spans="2:7">
      <c r="B3080" s="325" t="s">
        <v>292</v>
      </c>
      <c r="C3080" s="325" t="s">
        <v>377</v>
      </c>
      <c r="D3080" s="325" t="str">
        <f>CONCATENATE(Table2[[#This Row],[Measure]],Table2[[#This Row],[Variant]])</f>
        <v>BollardsBollard</v>
      </c>
      <c r="E3080">
        <v>10</v>
      </c>
      <c r="F3080" t="str">
        <f>CONCATENATE(Table2[[#This Row],[Measure &amp; Variant]],Table2[[#This Row],[Rated Power/Unit]])</f>
        <v>BollardsBollard10</v>
      </c>
      <c r="G3080">
        <f>Table2[[#This Row],[Rated Power/Unit]]</f>
        <v>10</v>
      </c>
    </row>
    <row r="3081" spans="2:7">
      <c r="B3081" s="325" t="s">
        <v>292</v>
      </c>
      <c r="C3081" s="325" t="s">
        <v>377</v>
      </c>
      <c r="D3081" s="325" t="str">
        <f>CONCATENATE(Table2[[#This Row],[Measure]],Table2[[#This Row],[Variant]])</f>
        <v>BollardsBollard</v>
      </c>
      <c r="E3081">
        <v>11</v>
      </c>
      <c r="F3081" t="str">
        <f>CONCATENATE(Table2[[#This Row],[Measure &amp; Variant]],Table2[[#This Row],[Rated Power/Unit]])</f>
        <v>BollardsBollard11</v>
      </c>
      <c r="G3081">
        <f>Table2[[#This Row],[Rated Power/Unit]]</f>
        <v>11</v>
      </c>
    </row>
    <row r="3082" spans="2:7">
      <c r="B3082" s="325" t="s">
        <v>292</v>
      </c>
      <c r="C3082" s="325" t="s">
        <v>377</v>
      </c>
      <c r="D3082" s="325" t="str">
        <f>CONCATENATE(Table2[[#This Row],[Measure]],Table2[[#This Row],[Variant]])</f>
        <v>BollardsBollard</v>
      </c>
      <c r="E3082">
        <v>12</v>
      </c>
      <c r="F3082" t="str">
        <f>CONCATENATE(Table2[[#This Row],[Measure &amp; Variant]],Table2[[#This Row],[Rated Power/Unit]])</f>
        <v>BollardsBollard12</v>
      </c>
      <c r="G3082">
        <f>Table2[[#This Row],[Rated Power/Unit]]</f>
        <v>12</v>
      </c>
    </row>
    <row r="3083" spans="2:7">
      <c r="B3083" s="325" t="s">
        <v>292</v>
      </c>
      <c r="C3083" s="325" t="s">
        <v>377</v>
      </c>
      <c r="D3083" s="325" t="str">
        <f>CONCATENATE(Table2[[#This Row],[Measure]],Table2[[#This Row],[Variant]])</f>
        <v>BollardsBollard</v>
      </c>
      <c r="E3083">
        <v>13</v>
      </c>
      <c r="F3083" t="str">
        <f>CONCATENATE(Table2[[#This Row],[Measure &amp; Variant]],Table2[[#This Row],[Rated Power/Unit]])</f>
        <v>BollardsBollard13</v>
      </c>
      <c r="G3083">
        <f>Table2[[#This Row],[Rated Power/Unit]]</f>
        <v>13</v>
      </c>
    </row>
    <row r="3084" spans="2:7">
      <c r="B3084" s="325" t="s">
        <v>292</v>
      </c>
      <c r="C3084" s="325" t="s">
        <v>377</v>
      </c>
      <c r="D3084" s="325" t="str">
        <f>CONCATENATE(Table2[[#This Row],[Measure]],Table2[[#This Row],[Variant]])</f>
        <v>BollardsBollard</v>
      </c>
      <c r="E3084">
        <v>14</v>
      </c>
      <c r="F3084" t="str">
        <f>CONCATENATE(Table2[[#This Row],[Measure &amp; Variant]],Table2[[#This Row],[Rated Power/Unit]])</f>
        <v>BollardsBollard14</v>
      </c>
      <c r="G3084">
        <f>Table2[[#This Row],[Rated Power/Unit]]</f>
        <v>14</v>
      </c>
    </row>
    <row r="3085" spans="2:7">
      <c r="B3085" s="325" t="s">
        <v>292</v>
      </c>
      <c r="C3085" s="325" t="s">
        <v>377</v>
      </c>
      <c r="D3085" s="325" t="str">
        <f>CONCATENATE(Table2[[#This Row],[Measure]],Table2[[#This Row],[Variant]])</f>
        <v>BollardsBollard</v>
      </c>
      <c r="E3085">
        <v>15</v>
      </c>
      <c r="F3085" t="str">
        <f>CONCATENATE(Table2[[#This Row],[Measure &amp; Variant]],Table2[[#This Row],[Rated Power/Unit]])</f>
        <v>BollardsBollard15</v>
      </c>
      <c r="G3085">
        <f>Table2[[#This Row],[Rated Power/Unit]]</f>
        <v>15</v>
      </c>
    </row>
    <row r="3086" spans="2:7">
      <c r="B3086" s="325" t="s">
        <v>292</v>
      </c>
      <c r="C3086" s="325" t="s">
        <v>377</v>
      </c>
      <c r="D3086" s="325" t="str">
        <f>CONCATENATE(Table2[[#This Row],[Measure]],Table2[[#This Row],[Variant]])</f>
        <v>BollardsBollard</v>
      </c>
      <c r="E3086">
        <v>16</v>
      </c>
      <c r="F3086" t="str">
        <f>CONCATENATE(Table2[[#This Row],[Measure &amp; Variant]],Table2[[#This Row],[Rated Power/Unit]])</f>
        <v>BollardsBollard16</v>
      </c>
      <c r="G3086">
        <f>Table2[[#This Row],[Rated Power/Unit]]</f>
        <v>16</v>
      </c>
    </row>
    <row r="3087" spans="2:7">
      <c r="B3087" s="325" t="s">
        <v>292</v>
      </c>
      <c r="C3087" s="325" t="s">
        <v>377</v>
      </c>
      <c r="D3087" s="325" t="str">
        <f>CONCATENATE(Table2[[#This Row],[Measure]],Table2[[#This Row],[Variant]])</f>
        <v>BollardsBollard</v>
      </c>
      <c r="E3087">
        <v>17</v>
      </c>
      <c r="F3087" t="str">
        <f>CONCATENATE(Table2[[#This Row],[Measure &amp; Variant]],Table2[[#This Row],[Rated Power/Unit]])</f>
        <v>BollardsBollard17</v>
      </c>
      <c r="G3087">
        <f>Table2[[#This Row],[Rated Power/Unit]]</f>
        <v>17</v>
      </c>
    </row>
    <row r="3088" spans="2:7">
      <c r="B3088" s="325" t="s">
        <v>292</v>
      </c>
      <c r="C3088" s="325" t="s">
        <v>377</v>
      </c>
      <c r="D3088" s="325" t="str">
        <f>CONCATENATE(Table2[[#This Row],[Measure]],Table2[[#This Row],[Variant]])</f>
        <v>BollardsBollard</v>
      </c>
      <c r="E3088">
        <v>18</v>
      </c>
      <c r="F3088" t="str">
        <f>CONCATENATE(Table2[[#This Row],[Measure &amp; Variant]],Table2[[#This Row],[Rated Power/Unit]])</f>
        <v>BollardsBollard18</v>
      </c>
      <c r="G3088">
        <f>Table2[[#This Row],[Rated Power/Unit]]</f>
        <v>18</v>
      </c>
    </row>
    <row r="3089" spans="2:7">
      <c r="B3089" s="325" t="s">
        <v>292</v>
      </c>
      <c r="C3089" s="325" t="s">
        <v>377</v>
      </c>
      <c r="D3089" s="325" t="str">
        <f>CONCATENATE(Table2[[#This Row],[Measure]],Table2[[#This Row],[Variant]])</f>
        <v>BollardsBollard</v>
      </c>
      <c r="E3089">
        <v>19</v>
      </c>
      <c r="F3089" t="str">
        <f>CONCATENATE(Table2[[#This Row],[Measure &amp; Variant]],Table2[[#This Row],[Rated Power/Unit]])</f>
        <v>BollardsBollard19</v>
      </c>
      <c r="G3089">
        <f>Table2[[#This Row],[Rated Power/Unit]]</f>
        <v>19</v>
      </c>
    </row>
    <row r="3090" spans="2:7">
      <c r="B3090" s="325" t="s">
        <v>292</v>
      </c>
      <c r="C3090" s="325" t="s">
        <v>377</v>
      </c>
      <c r="D3090" s="325" t="str">
        <f>CONCATENATE(Table2[[#This Row],[Measure]],Table2[[#This Row],[Variant]])</f>
        <v>BollardsBollard</v>
      </c>
      <c r="E3090">
        <v>20</v>
      </c>
      <c r="F3090" t="str">
        <f>CONCATENATE(Table2[[#This Row],[Measure &amp; Variant]],Table2[[#This Row],[Rated Power/Unit]])</f>
        <v>BollardsBollard20</v>
      </c>
      <c r="G3090">
        <f>Table2[[#This Row],[Rated Power/Unit]]</f>
        <v>20</v>
      </c>
    </row>
    <row r="3091" spans="2:7">
      <c r="B3091" s="325" t="s">
        <v>292</v>
      </c>
      <c r="C3091" s="325" t="s">
        <v>377</v>
      </c>
      <c r="D3091" s="325" t="str">
        <f>CONCATENATE(Table2[[#This Row],[Measure]],Table2[[#This Row],[Variant]])</f>
        <v>BollardsBollard</v>
      </c>
      <c r="E3091">
        <v>21</v>
      </c>
      <c r="F3091" t="str">
        <f>CONCATENATE(Table2[[#This Row],[Measure &amp; Variant]],Table2[[#This Row],[Rated Power/Unit]])</f>
        <v>BollardsBollard21</v>
      </c>
      <c r="G3091">
        <f>Table2[[#This Row],[Rated Power/Unit]]</f>
        <v>21</v>
      </c>
    </row>
    <row r="3092" spans="2:7">
      <c r="B3092" s="325" t="s">
        <v>292</v>
      </c>
      <c r="C3092" s="325" t="s">
        <v>377</v>
      </c>
      <c r="D3092" s="325" t="str">
        <f>CONCATENATE(Table2[[#This Row],[Measure]],Table2[[#This Row],[Variant]])</f>
        <v>BollardsBollard</v>
      </c>
      <c r="E3092">
        <v>22</v>
      </c>
      <c r="F3092" t="str">
        <f>CONCATENATE(Table2[[#This Row],[Measure &amp; Variant]],Table2[[#This Row],[Rated Power/Unit]])</f>
        <v>BollardsBollard22</v>
      </c>
      <c r="G3092">
        <f>Table2[[#This Row],[Rated Power/Unit]]</f>
        <v>22</v>
      </c>
    </row>
    <row r="3093" spans="2:7">
      <c r="B3093" s="325" t="s">
        <v>292</v>
      </c>
      <c r="C3093" s="325" t="s">
        <v>377</v>
      </c>
      <c r="D3093" s="325" t="str">
        <f>CONCATENATE(Table2[[#This Row],[Measure]],Table2[[#This Row],[Variant]])</f>
        <v>BollardsBollard</v>
      </c>
      <c r="E3093">
        <v>23</v>
      </c>
      <c r="F3093" t="str">
        <f>CONCATENATE(Table2[[#This Row],[Measure &amp; Variant]],Table2[[#This Row],[Rated Power/Unit]])</f>
        <v>BollardsBollard23</v>
      </c>
      <c r="G3093">
        <f>Table2[[#This Row],[Rated Power/Unit]]</f>
        <v>23</v>
      </c>
    </row>
    <row r="3094" spans="2:7">
      <c r="B3094" s="325" t="s">
        <v>292</v>
      </c>
      <c r="C3094" s="325" t="s">
        <v>377</v>
      </c>
      <c r="D3094" s="325" t="str">
        <f>CONCATENATE(Table2[[#This Row],[Measure]],Table2[[#This Row],[Variant]])</f>
        <v>BollardsBollard</v>
      </c>
      <c r="E3094">
        <v>24</v>
      </c>
      <c r="F3094" t="str">
        <f>CONCATENATE(Table2[[#This Row],[Measure &amp; Variant]],Table2[[#This Row],[Rated Power/Unit]])</f>
        <v>BollardsBollard24</v>
      </c>
      <c r="G3094">
        <f>Table2[[#This Row],[Rated Power/Unit]]</f>
        <v>24</v>
      </c>
    </row>
    <row r="3095" spans="2:7">
      <c r="B3095" s="325" t="s">
        <v>292</v>
      </c>
      <c r="C3095" s="325" t="s">
        <v>377</v>
      </c>
      <c r="D3095" s="325" t="str">
        <f>CONCATENATE(Table2[[#This Row],[Measure]],Table2[[#This Row],[Variant]])</f>
        <v>BollardsBollard</v>
      </c>
      <c r="E3095">
        <v>25</v>
      </c>
      <c r="F3095" t="str">
        <f>CONCATENATE(Table2[[#This Row],[Measure &amp; Variant]],Table2[[#This Row],[Rated Power/Unit]])</f>
        <v>BollardsBollard25</v>
      </c>
      <c r="G3095">
        <f>Table2[[#This Row],[Rated Power/Unit]]</f>
        <v>25</v>
      </c>
    </row>
    <row r="3098" spans="2:7">
      <c r="B3098" s="5" t="s">
        <v>380</v>
      </c>
      <c r="C3098" s="6" t="s">
        <v>28</v>
      </c>
      <c r="D3098" s="5" t="s">
        <v>381</v>
      </c>
      <c r="E3098" s="5" t="s">
        <v>382</v>
      </c>
      <c r="F3098" s="7" t="s">
        <v>383</v>
      </c>
    </row>
    <row r="3099" spans="2:7">
      <c r="B3099" s="247" t="s">
        <v>225</v>
      </c>
      <c r="C3099" s="247" t="s">
        <v>51</v>
      </c>
      <c r="D3099" s="247">
        <v>100</v>
      </c>
      <c r="E3099" s="247" t="str">
        <f>CONCATENATE(Table3[[#This Row],[Baseline]],Table3[[#This Row],[Rated Power/Lamp]])</f>
        <v>InductionBase100</v>
      </c>
      <c r="F3099" s="251">
        <v>105</v>
      </c>
    </row>
    <row r="3100" spans="2:7">
      <c r="B3100" s="247" t="s">
        <v>225</v>
      </c>
      <c r="C3100" s="247" t="s">
        <v>51</v>
      </c>
      <c r="D3100" s="247">
        <v>120</v>
      </c>
      <c r="E3100" s="247" t="str">
        <f>CONCATENATE(Table3[[#This Row],[Baseline]],Table3[[#This Row],[Rated Power/Lamp]])</f>
        <v>InductionBase120</v>
      </c>
      <c r="F3100" s="251">
        <v>126</v>
      </c>
    </row>
    <row r="3101" spans="2:7">
      <c r="B3101" s="247" t="s">
        <v>225</v>
      </c>
      <c r="C3101" s="247" t="s">
        <v>51</v>
      </c>
      <c r="D3101" s="247">
        <v>150</v>
      </c>
      <c r="E3101" s="247" t="str">
        <f>CONCATENATE(Table3[[#This Row],[Baseline]],Table3[[#This Row],[Rated Power/Lamp]])</f>
        <v>InductionBase150</v>
      </c>
      <c r="F3101" s="251">
        <v>158</v>
      </c>
    </row>
    <row r="3102" spans="2:7">
      <c r="B3102" s="247" t="s">
        <v>225</v>
      </c>
      <c r="C3102" s="247" t="s">
        <v>51</v>
      </c>
      <c r="D3102" s="247">
        <v>200</v>
      </c>
      <c r="E3102" s="247" t="str">
        <f>CONCATENATE(Table3[[#This Row],[Baseline]],Table3[[#This Row],[Rated Power/Lamp]])</f>
        <v>InductionBase200</v>
      </c>
      <c r="F3102" s="251">
        <v>210</v>
      </c>
    </row>
    <row r="3103" spans="2:7">
      <c r="B3103" s="247" t="s">
        <v>225</v>
      </c>
      <c r="C3103" s="247" t="s">
        <v>51</v>
      </c>
      <c r="D3103" s="247">
        <v>250</v>
      </c>
      <c r="E3103" s="247" t="str">
        <f>CONCATENATE(Table3[[#This Row],[Baseline]],Table3[[#This Row],[Rated Power/Lamp]])</f>
        <v>InductionBase250</v>
      </c>
      <c r="F3103" s="251">
        <v>263</v>
      </c>
    </row>
    <row r="3104" spans="2:7">
      <c r="B3104" s="247" t="s">
        <v>225</v>
      </c>
      <c r="C3104" s="247" t="s">
        <v>51</v>
      </c>
      <c r="D3104" s="247">
        <v>300</v>
      </c>
      <c r="E3104" s="247" t="str">
        <f>CONCATENATE(Table3[[#This Row],[Baseline]],Table3[[#This Row],[Rated Power/Lamp]])</f>
        <v>InductionBase300</v>
      </c>
      <c r="F3104" s="251">
        <v>315</v>
      </c>
    </row>
    <row r="3105" spans="2:6">
      <c r="B3105" s="247" t="s">
        <v>225</v>
      </c>
      <c r="C3105" s="247" t="s">
        <v>51</v>
      </c>
      <c r="D3105" s="247">
        <v>400</v>
      </c>
      <c r="E3105" s="247" t="str">
        <f>CONCATENATE(Table3[[#This Row],[Baseline]],Table3[[#This Row],[Rated Power/Lamp]])</f>
        <v>InductionBase400</v>
      </c>
      <c r="F3105" s="251">
        <v>420</v>
      </c>
    </row>
    <row r="3106" spans="2:6">
      <c r="B3106" s="12" t="s">
        <v>230</v>
      </c>
      <c r="C3106" t="s">
        <v>223</v>
      </c>
      <c r="D3106">
        <v>1</v>
      </c>
      <c r="E3106" t="str">
        <f>CONCATENATE(Table3[[#This Row],[Baseline]],Table3[[#This Row],[Rated Power/Lamp]])</f>
        <v>HalogenIncandescentCFL1</v>
      </c>
      <c r="F3106" s="11">
        <f>D3106</f>
        <v>1</v>
      </c>
    </row>
    <row r="3107" spans="2:6">
      <c r="B3107" s="12" t="s">
        <v>230</v>
      </c>
      <c r="C3107" t="s">
        <v>223</v>
      </c>
      <c r="D3107">
        <v>2</v>
      </c>
      <c r="E3107" t="str">
        <f>CONCATENATE(Table3[[#This Row],[Baseline]],Table3[[#This Row],[Rated Power/Lamp]])</f>
        <v>HalogenIncandescentCFL2</v>
      </c>
      <c r="F3107" s="11">
        <f t="shared" ref="F3107:F3170" si="0">D3107</f>
        <v>2</v>
      </c>
    </row>
    <row r="3108" spans="2:6">
      <c r="B3108" s="12" t="s">
        <v>230</v>
      </c>
      <c r="C3108" t="s">
        <v>223</v>
      </c>
      <c r="D3108">
        <v>3</v>
      </c>
      <c r="E3108" t="str">
        <f>CONCATENATE(Table3[[#This Row],[Baseline]],Table3[[#This Row],[Rated Power/Lamp]])</f>
        <v>HalogenIncandescentCFL3</v>
      </c>
      <c r="F3108" s="11">
        <f t="shared" si="0"/>
        <v>3</v>
      </c>
    </row>
    <row r="3109" spans="2:6">
      <c r="B3109" s="12" t="s">
        <v>230</v>
      </c>
      <c r="C3109" t="s">
        <v>223</v>
      </c>
      <c r="D3109">
        <v>4</v>
      </c>
      <c r="E3109" t="str">
        <f>CONCATENATE(Table3[[#This Row],[Baseline]],Table3[[#This Row],[Rated Power/Lamp]])</f>
        <v>HalogenIncandescentCFL4</v>
      </c>
      <c r="F3109" s="11">
        <f t="shared" si="0"/>
        <v>4</v>
      </c>
    </row>
    <row r="3110" spans="2:6">
      <c r="B3110" s="12" t="s">
        <v>230</v>
      </c>
      <c r="C3110" t="s">
        <v>223</v>
      </c>
      <c r="D3110">
        <v>5</v>
      </c>
      <c r="E3110" t="str">
        <f>CONCATENATE(Table3[[#This Row],[Baseline]],Table3[[#This Row],[Rated Power/Lamp]])</f>
        <v>HalogenIncandescentCFL5</v>
      </c>
      <c r="F3110" s="11">
        <f t="shared" si="0"/>
        <v>5</v>
      </c>
    </row>
    <row r="3111" spans="2:6">
      <c r="B3111" s="12" t="s">
        <v>230</v>
      </c>
      <c r="C3111" t="s">
        <v>223</v>
      </c>
      <c r="D3111">
        <v>6</v>
      </c>
      <c r="E3111" t="str">
        <f>CONCATENATE(Table3[[#This Row],[Baseline]],Table3[[#This Row],[Rated Power/Lamp]])</f>
        <v>HalogenIncandescentCFL6</v>
      </c>
      <c r="F3111" s="11">
        <f t="shared" si="0"/>
        <v>6</v>
      </c>
    </row>
    <row r="3112" spans="2:6">
      <c r="B3112" s="12" t="s">
        <v>230</v>
      </c>
      <c r="C3112" t="s">
        <v>223</v>
      </c>
      <c r="D3112">
        <v>7</v>
      </c>
      <c r="E3112" t="str">
        <f>CONCATENATE(Table3[[#This Row],[Baseline]],Table3[[#This Row],[Rated Power/Lamp]])</f>
        <v>HalogenIncandescentCFL7</v>
      </c>
      <c r="F3112" s="11">
        <f t="shared" si="0"/>
        <v>7</v>
      </c>
    </row>
    <row r="3113" spans="2:6">
      <c r="B3113" s="12" t="s">
        <v>230</v>
      </c>
      <c r="C3113" t="s">
        <v>223</v>
      </c>
      <c r="D3113">
        <v>8</v>
      </c>
      <c r="E3113" t="str">
        <f>CONCATENATE(Table3[[#This Row],[Baseline]],Table3[[#This Row],[Rated Power/Lamp]])</f>
        <v>HalogenIncandescentCFL8</v>
      </c>
      <c r="F3113" s="11">
        <f t="shared" si="0"/>
        <v>8</v>
      </c>
    </row>
    <row r="3114" spans="2:6">
      <c r="B3114" s="12" t="s">
        <v>230</v>
      </c>
      <c r="C3114" t="s">
        <v>223</v>
      </c>
      <c r="D3114">
        <v>9</v>
      </c>
      <c r="E3114" t="str">
        <f>CONCATENATE(Table3[[#This Row],[Baseline]],Table3[[#This Row],[Rated Power/Lamp]])</f>
        <v>HalogenIncandescentCFL9</v>
      </c>
      <c r="F3114" s="11">
        <f t="shared" si="0"/>
        <v>9</v>
      </c>
    </row>
    <row r="3115" spans="2:6">
      <c r="B3115" s="12" t="s">
        <v>230</v>
      </c>
      <c r="C3115" t="s">
        <v>223</v>
      </c>
      <c r="D3115">
        <v>10</v>
      </c>
      <c r="E3115" t="str">
        <f>CONCATENATE(Table3[[#This Row],[Baseline]],Table3[[#This Row],[Rated Power/Lamp]])</f>
        <v>HalogenIncandescentCFL10</v>
      </c>
      <c r="F3115" s="11">
        <f t="shared" si="0"/>
        <v>10</v>
      </c>
    </row>
    <row r="3116" spans="2:6">
      <c r="B3116" s="12" t="s">
        <v>230</v>
      </c>
      <c r="C3116" t="s">
        <v>223</v>
      </c>
      <c r="D3116">
        <v>11</v>
      </c>
      <c r="E3116" t="str">
        <f>CONCATENATE(Table3[[#This Row],[Baseline]],Table3[[#This Row],[Rated Power/Lamp]])</f>
        <v>HalogenIncandescentCFL11</v>
      </c>
      <c r="F3116" s="11">
        <f t="shared" si="0"/>
        <v>11</v>
      </c>
    </row>
    <row r="3117" spans="2:6">
      <c r="B3117" s="12" t="s">
        <v>230</v>
      </c>
      <c r="C3117" t="s">
        <v>223</v>
      </c>
      <c r="D3117">
        <v>12</v>
      </c>
      <c r="E3117" t="str">
        <f>CONCATENATE(Table3[[#This Row],[Baseline]],Table3[[#This Row],[Rated Power/Lamp]])</f>
        <v>HalogenIncandescentCFL12</v>
      </c>
      <c r="F3117" s="11">
        <f t="shared" si="0"/>
        <v>12</v>
      </c>
    </row>
    <row r="3118" spans="2:6">
      <c r="B3118" s="12" t="s">
        <v>230</v>
      </c>
      <c r="C3118" t="s">
        <v>223</v>
      </c>
      <c r="D3118">
        <v>13</v>
      </c>
      <c r="E3118" t="str">
        <f>CONCATENATE(Table3[[#This Row],[Baseline]],Table3[[#This Row],[Rated Power/Lamp]])</f>
        <v>HalogenIncandescentCFL13</v>
      </c>
      <c r="F3118" s="11">
        <f t="shared" si="0"/>
        <v>13</v>
      </c>
    </row>
    <row r="3119" spans="2:6">
      <c r="B3119" s="12" t="s">
        <v>230</v>
      </c>
      <c r="C3119" t="s">
        <v>223</v>
      </c>
      <c r="D3119">
        <v>14</v>
      </c>
      <c r="E3119" t="str">
        <f>CONCATENATE(Table3[[#This Row],[Baseline]],Table3[[#This Row],[Rated Power/Lamp]])</f>
        <v>HalogenIncandescentCFL14</v>
      </c>
      <c r="F3119" s="11">
        <f t="shared" si="0"/>
        <v>14</v>
      </c>
    </row>
    <row r="3120" spans="2:6">
      <c r="B3120" s="12" t="s">
        <v>230</v>
      </c>
      <c r="C3120" t="s">
        <v>223</v>
      </c>
      <c r="D3120">
        <v>15</v>
      </c>
      <c r="E3120" t="str">
        <f>CONCATENATE(Table3[[#This Row],[Baseline]],Table3[[#This Row],[Rated Power/Lamp]])</f>
        <v>HalogenIncandescentCFL15</v>
      </c>
      <c r="F3120" s="11">
        <f t="shared" si="0"/>
        <v>15</v>
      </c>
    </row>
    <row r="3121" spans="2:6">
      <c r="B3121" s="12" t="s">
        <v>230</v>
      </c>
      <c r="C3121" t="s">
        <v>223</v>
      </c>
      <c r="D3121">
        <v>16</v>
      </c>
      <c r="E3121" t="str">
        <f>CONCATENATE(Table3[[#This Row],[Baseline]],Table3[[#This Row],[Rated Power/Lamp]])</f>
        <v>HalogenIncandescentCFL16</v>
      </c>
      <c r="F3121" s="11">
        <f t="shared" si="0"/>
        <v>16</v>
      </c>
    </row>
    <row r="3122" spans="2:6">
      <c r="B3122" s="12" t="s">
        <v>230</v>
      </c>
      <c r="C3122" t="s">
        <v>223</v>
      </c>
      <c r="D3122">
        <v>17</v>
      </c>
      <c r="E3122" t="str">
        <f>CONCATENATE(Table3[[#This Row],[Baseline]],Table3[[#This Row],[Rated Power/Lamp]])</f>
        <v>HalogenIncandescentCFL17</v>
      </c>
      <c r="F3122" s="11">
        <f t="shared" si="0"/>
        <v>17</v>
      </c>
    </row>
    <row r="3123" spans="2:6">
      <c r="B3123" s="12" t="s">
        <v>230</v>
      </c>
      <c r="C3123" t="s">
        <v>223</v>
      </c>
      <c r="D3123">
        <v>18</v>
      </c>
      <c r="E3123" t="str">
        <f>CONCATENATE(Table3[[#This Row],[Baseline]],Table3[[#This Row],[Rated Power/Lamp]])</f>
        <v>HalogenIncandescentCFL18</v>
      </c>
      <c r="F3123" s="11">
        <f t="shared" si="0"/>
        <v>18</v>
      </c>
    </row>
    <row r="3124" spans="2:6">
      <c r="B3124" s="12" t="s">
        <v>230</v>
      </c>
      <c r="C3124" t="s">
        <v>223</v>
      </c>
      <c r="D3124">
        <v>19</v>
      </c>
      <c r="E3124" t="str">
        <f>CONCATENATE(Table3[[#This Row],[Baseline]],Table3[[#This Row],[Rated Power/Lamp]])</f>
        <v>HalogenIncandescentCFL19</v>
      </c>
      <c r="F3124" s="11">
        <f t="shared" si="0"/>
        <v>19</v>
      </c>
    </row>
    <row r="3125" spans="2:6">
      <c r="B3125" s="12" t="s">
        <v>230</v>
      </c>
      <c r="C3125" t="s">
        <v>223</v>
      </c>
      <c r="D3125">
        <v>20</v>
      </c>
      <c r="E3125" t="str">
        <f>CONCATENATE(Table3[[#This Row],[Baseline]],Table3[[#This Row],[Rated Power/Lamp]])</f>
        <v>HalogenIncandescentCFL20</v>
      </c>
      <c r="F3125" s="11">
        <f t="shared" si="0"/>
        <v>20</v>
      </c>
    </row>
    <row r="3126" spans="2:6">
      <c r="B3126" s="12" t="s">
        <v>230</v>
      </c>
      <c r="C3126" t="s">
        <v>223</v>
      </c>
      <c r="D3126">
        <v>21</v>
      </c>
      <c r="E3126" t="str">
        <f>CONCATENATE(Table3[[#This Row],[Baseline]],Table3[[#This Row],[Rated Power/Lamp]])</f>
        <v>HalogenIncandescentCFL21</v>
      </c>
      <c r="F3126" s="11">
        <f t="shared" si="0"/>
        <v>21</v>
      </c>
    </row>
    <row r="3127" spans="2:6">
      <c r="B3127" s="12" t="s">
        <v>230</v>
      </c>
      <c r="C3127" t="s">
        <v>223</v>
      </c>
      <c r="D3127">
        <v>22</v>
      </c>
      <c r="E3127" t="str">
        <f>CONCATENATE(Table3[[#This Row],[Baseline]],Table3[[#This Row],[Rated Power/Lamp]])</f>
        <v>HalogenIncandescentCFL22</v>
      </c>
      <c r="F3127" s="11">
        <f t="shared" si="0"/>
        <v>22</v>
      </c>
    </row>
    <row r="3128" spans="2:6">
      <c r="B3128" s="12" t="s">
        <v>230</v>
      </c>
      <c r="C3128" t="s">
        <v>223</v>
      </c>
      <c r="D3128">
        <v>23</v>
      </c>
      <c r="E3128" t="str">
        <f>CONCATENATE(Table3[[#This Row],[Baseline]],Table3[[#This Row],[Rated Power/Lamp]])</f>
        <v>HalogenIncandescentCFL23</v>
      </c>
      <c r="F3128" s="11">
        <f t="shared" si="0"/>
        <v>23</v>
      </c>
    </row>
    <row r="3129" spans="2:6">
      <c r="B3129" s="12" t="s">
        <v>230</v>
      </c>
      <c r="C3129" t="s">
        <v>223</v>
      </c>
      <c r="D3129">
        <v>24</v>
      </c>
      <c r="E3129" t="str">
        <f>CONCATENATE(Table3[[#This Row],[Baseline]],Table3[[#This Row],[Rated Power/Lamp]])</f>
        <v>HalogenIncandescentCFL24</v>
      </c>
      <c r="F3129" s="11">
        <f t="shared" si="0"/>
        <v>24</v>
      </c>
    </row>
    <row r="3130" spans="2:6">
      <c r="B3130" s="12" t="s">
        <v>230</v>
      </c>
      <c r="C3130" t="s">
        <v>223</v>
      </c>
      <c r="D3130">
        <v>25</v>
      </c>
      <c r="E3130" t="str">
        <f>CONCATENATE(Table3[[#This Row],[Baseline]],Table3[[#This Row],[Rated Power/Lamp]])</f>
        <v>HalogenIncandescentCFL25</v>
      </c>
      <c r="F3130" s="11">
        <f t="shared" si="0"/>
        <v>25</v>
      </c>
    </row>
    <row r="3131" spans="2:6">
      <c r="B3131" s="12" t="s">
        <v>230</v>
      </c>
      <c r="C3131" t="s">
        <v>223</v>
      </c>
      <c r="D3131">
        <v>26</v>
      </c>
      <c r="E3131" t="str">
        <f>CONCATENATE(Table3[[#This Row],[Baseline]],Table3[[#This Row],[Rated Power/Lamp]])</f>
        <v>HalogenIncandescentCFL26</v>
      </c>
      <c r="F3131" s="11">
        <f t="shared" si="0"/>
        <v>26</v>
      </c>
    </row>
    <row r="3132" spans="2:6">
      <c r="B3132" s="12" t="s">
        <v>230</v>
      </c>
      <c r="C3132" t="s">
        <v>223</v>
      </c>
      <c r="D3132">
        <v>27</v>
      </c>
      <c r="E3132" t="str">
        <f>CONCATENATE(Table3[[#This Row],[Baseline]],Table3[[#This Row],[Rated Power/Lamp]])</f>
        <v>HalogenIncandescentCFL27</v>
      </c>
      <c r="F3132" s="11">
        <f t="shared" si="0"/>
        <v>27</v>
      </c>
    </row>
    <row r="3133" spans="2:6">
      <c r="B3133" s="12" t="s">
        <v>230</v>
      </c>
      <c r="C3133" t="s">
        <v>223</v>
      </c>
      <c r="D3133">
        <v>28</v>
      </c>
      <c r="E3133" t="str">
        <f>CONCATENATE(Table3[[#This Row],[Baseline]],Table3[[#This Row],[Rated Power/Lamp]])</f>
        <v>HalogenIncandescentCFL28</v>
      </c>
      <c r="F3133" s="11">
        <f t="shared" si="0"/>
        <v>28</v>
      </c>
    </row>
    <row r="3134" spans="2:6">
      <c r="B3134" s="12" t="s">
        <v>230</v>
      </c>
      <c r="C3134" t="s">
        <v>223</v>
      </c>
      <c r="D3134">
        <v>29</v>
      </c>
      <c r="E3134" t="str">
        <f>CONCATENATE(Table3[[#This Row],[Baseline]],Table3[[#This Row],[Rated Power/Lamp]])</f>
        <v>HalogenIncandescentCFL29</v>
      </c>
      <c r="F3134" s="11">
        <f t="shared" si="0"/>
        <v>29</v>
      </c>
    </row>
    <row r="3135" spans="2:6">
      <c r="B3135" s="12" t="s">
        <v>230</v>
      </c>
      <c r="C3135" t="s">
        <v>223</v>
      </c>
      <c r="D3135">
        <v>30</v>
      </c>
      <c r="E3135" t="str">
        <f>CONCATENATE(Table3[[#This Row],[Baseline]],Table3[[#This Row],[Rated Power/Lamp]])</f>
        <v>HalogenIncandescentCFL30</v>
      </c>
      <c r="F3135" s="11">
        <f t="shared" si="0"/>
        <v>30</v>
      </c>
    </row>
    <row r="3136" spans="2:6">
      <c r="B3136" s="12" t="s">
        <v>230</v>
      </c>
      <c r="C3136" t="s">
        <v>223</v>
      </c>
      <c r="D3136">
        <v>31</v>
      </c>
      <c r="E3136" t="str">
        <f>CONCATENATE(Table3[[#This Row],[Baseline]],Table3[[#This Row],[Rated Power/Lamp]])</f>
        <v>HalogenIncandescentCFL31</v>
      </c>
      <c r="F3136" s="11">
        <f t="shared" si="0"/>
        <v>31</v>
      </c>
    </row>
    <row r="3137" spans="2:6">
      <c r="B3137" s="12" t="s">
        <v>230</v>
      </c>
      <c r="C3137" t="s">
        <v>223</v>
      </c>
      <c r="D3137">
        <v>32</v>
      </c>
      <c r="E3137" t="str">
        <f>CONCATENATE(Table3[[#This Row],[Baseline]],Table3[[#This Row],[Rated Power/Lamp]])</f>
        <v>HalogenIncandescentCFL32</v>
      </c>
      <c r="F3137" s="11">
        <f t="shared" si="0"/>
        <v>32</v>
      </c>
    </row>
    <row r="3138" spans="2:6">
      <c r="B3138" s="12" t="s">
        <v>230</v>
      </c>
      <c r="C3138" t="s">
        <v>223</v>
      </c>
      <c r="D3138">
        <v>33</v>
      </c>
      <c r="E3138" t="str">
        <f>CONCATENATE(Table3[[#This Row],[Baseline]],Table3[[#This Row],[Rated Power/Lamp]])</f>
        <v>HalogenIncandescentCFL33</v>
      </c>
      <c r="F3138" s="11">
        <f t="shared" si="0"/>
        <v>33</v>
      </c>
    </row>
    <row r="3139" spans="2:6">
      <c r="B3139" s="12" t="s">
        <v>230</v>
      </c>
      <c r="C3139" t="s">
        <v>223</v>
      </c>
      <c r="D3139">
        <v>34</v>
      </c>
      <c r="E3139" t="str">
        <f>CONCATENATE(Table3[[#This Row],[Baseline]],Table3[[#This Row],[Rated Power/Lamp]])</f>
        <v>HalogenIncandescentCFL34</v>
      </c>
      <c r="F3139" s="11">
        <f t="shared" si="0"/>
        <v>34</v>
      </c>
    </row>
    <row r="3140" spans="2:6">
      <c r="B3140" s="12" t="s">
        <v>230</v>
      </c>
      <c r="C3140" t="s">
        <v>223</v>
      </c>
      <c r="D3140">
        <v>35</v>
      </c>
      <c r="E3140" t="str">
        <f>CONCATENATE(Table3[[#This Row],[Baseline]],Table3[[#This Row],[Rated Power/Lamp]])</f>
        <v>HalogenIncandescentCFL35</v>
      </c>
      <c r="F3140" s="11">
        <f t="shared" si="0"/>
        <v>35</v>
      </c>
    </row>
    <row r="3141" spans="2:6">
      <c r="B3141" s="12" t="s">
        <v>230</v>
      </c>
      <c r="C3141" t="s">
        <v>223</v>
      </c>
      <c r="D3141">
        <v>36</v>
      </c>
      <c r="E3141" t="str">
        <f>CONCATENATE(Table3[[#This Row],[Baseline]],Table3[[#This Row],[Rated Power/Lamp]])</f>
        <v>HalogenIncandescentCFL36</v>
      </c>
      <c r="F3141" s="11">
        <f t="shared" si="0"/>
        <v>36</v>
      </c>
    </row>
    <row r="3142" spans="2:6">
      <c r="B3142" s="12" t="s">
        <v>230</v>
      </c>
      <c r="C3142" t="s">
        <v>223</v>
      </c>
      <c r="D3142">
        <v>37</v>
      </c>
      <c r="E3142" t="str">
        <f>CONCATENATE(Table3[[#This Row],[Baseline]],Table3[[#This Row],[Rated Power/Lamp]])</f>
        <v>HalogenIncandescentCFL37</v>
      </c>
      <c r="F3142" s="11">
        <f t="shared" si="0"/>
        <v>37</v>
      </c>
    </row>
    <row r="3143" spans="2:6">
      <c r="B3143" s="12" t="s">
        <v>230</v>
      </c>
      <c r="C3143" t="s">
        <v>223</v>
      </c>
      <c r="D3143">
        <v>38</v>
      </c>
      <c r="E3143" t="str">
        <f>CONCATENATE(Table3[[#This Row],[Baseline]],Table3[[#This Row],[Rated Power/Lamp]])</f>
        <v>HalogenIncandescentCFL38</v>
      </c>
      <c r="F3143" s="11">
        <f t="shared" si="0"/>
        <v>38</v>
      </c>
    </row>
    <row r="3144" spans="2:6">
      <c r="B3144" s="12" t="s">
        <v>230</v>
      </c>
      <c r="C3144" t="s">
        <v>223</v>
      </c>
      <c r="D3144">
        <v>39</v>
      </c>
      <c r="E3144" t="str">
        <f>CONCATENATE(Table3[[#This Row],[Baseline]],Table3[[#This Row],[Rated Power/Lamp]])</f>
        <v>HalogenIncandescentCFL39</v>
      </c>
      <c r="F3144" s="11">
        <f t="shared" si="0"/>
        <v>39</v>
      </c>
    </row>
    <row r="3145" spans="2:6">
      <c r="B3145" s="12" t="s">
        <v>230</v>
      </c>
      <c r="C3145" t="s">
        <v>223</v>
      </c>
      <c r="D3145">
        <v>40</v>
      </c>
      <c r="E3145" t="str">
        <f>CONCATENATE(Table3[[#This Row],[Baseline]],Table3[[#This Row],[Rated Power/Lamp]])</f>
        <v>HalogenIncandescentCFL40</v>
      </c>
      <c r="F3145" s="11">
        <f t="shared" si="0"/>
        <v>40</v>
      </c>
    </row>
    <row r="3146" spans="2:6">
      <c r="B3146" s="12" t="s">
        <v>230</v>
      </c>
      <c r="C3146" t="s">
        <v>223</v>
      </c>
      <c r="D3146">
        <v>41</v>
      </c>
      <c r="E3146" t="str">
        <f>CONCATENATE(Table3[[#This Row],[Baseline]],Table3[[#This Row],[Rated Power/Lamp]])</f>
        <v>HalogenIncandescentCFL41</v>
      </c>
      <c r="F3146" s="11">
        <f t="shared" si="0"/>
        <v>41</v>
      </c>
    </row>
    <row r="3147" spans="2:6">
      <c r="B3147" s="12" t="s">
        <v>230</v>
      </c>
      <c r="C3147" t="s">
        <v>223</v>
      </c>
      <c r="D3147">
        <v>42</v>
      </c>
      <c r="E3147" t="str">
        <f>CONCATENATE(Table3[[#This Row],[Baseline]],Table3[[#This Row],[Rated Power/Lamp]])</f>
        <v>HalogenIncandescentCFL42</v>
      </c>
      <c r="F3147" s="11">
        <f t="shared" si="0"/>
        <v>42</v>
      </c>
    </row>
    <row r="3148" spans="2:6">
      <c r="B3148" s="12" t="s">
        <v>230</v>
      </c>
      <c r="C3148" t="s">
        <v>223</v>
      </c>
      <c r="D3148">
        <v>43</v>
      </c>
      <c r="E3148" t="str">
        <f>CONCATENATE(Table3[[#This Row],[Baseline]],Table3[[#This Row],[Rated Power/Lamp]])</f>
        <v>HalogenIncandescentCFL43</v>
      </c>
      <c r="F3148" s="11">
        <f t="shared" si="0"/>
        <v>43</v>
      </c>
    </row>
    <row r="3149" spans="2:6">
      <c r="B3149" s="12" t="s">
        <v>230</v>
      </c>
      <c r="C3149" t="s">
        <v>223</v>
      </c>
      <c r="D3149">
        <v>44</v>
      </c>
      <c r="E3149" t="str">
        <f>CONCATENATE(Table3[[#This Row],[Baseline]],Table3[[#This Row],[Rated Power/Lamp]])</f>
        <v>HalogenIncandescentCFL44</v>
      </c>
      <c r="F3149" s="11">
        <f t="shared" si="0"/>
        <v>44</v>
      </c>
    </row>
    <row r="3150" spans="2:6">
      <c r="B3150" s="12" t="s">
        <v>230</v>
      </c>
      <c r="C3150" t="s">
        <v>223</v>
      </c>
      <c r="D3150">
        <v>45</v>
      </c>
      <c r="E3150" t="str">
        <f>CONCATENATE(Table3[[#This Row],[Baseline]],Table3[[#This Row],[Rated Power/Lamp]])</f>
        <v>HalogenIncandescentCFL45</v>
      </c>
      <c r="F3150" s="11">
        <f t="shared" si="0"/>
        <v>45</v>
      </c>
    </row>
    <row r="3151" spans="2:6">
      <c r="B3151" s="12" t="s">
        <v>230</v>
      </c>
      <c r="C3151" t="s">
        <v>223</v>
      </c>
      <c r="D3151">
        <v>46</v>
      </c>
      <c r="E3151" t="str">
        <f>CONCATENATE(Table3[[#This Row],[Baseline]],Table3[[#This Row],[Rated Power/Lamp]])</f>
        <v>HalogenIncandescentCFL46</v>
      </c>
      <c r="F3151" s="11">
        <f t="shared" si="0"/>
        <v>46</v>
      </c>
    </row>
    <row r="3152" spans="2:6">
      <c r="B3152" s="12" t="s">
        <v>230</v>
      </c>
      <c r="C3152" t="s">
        <v>223</v>
      </c>
      <c r="D3152">
        <v>47</v>
      </c>
      <c r="E3152" t="str">
        <f>CONCATENATE(Table3[[#This Row],[Baseline]],Table3[[#This Row],[Rated Power/Lamp]])</f>
        <v>HalogenIncandescentCFL47</v>
      </c>
      <c r="F3152" s="11">
        <f t="shared" si="0"/>
        <v>47</v>
      </c>
    </row>
    <row r="3153" spans="2:6">
      <c r="B3153" s="12" t="s">
        <v>230</v>
      </c>
      <c r="C3153" t="s">
        <v>223</v>
      </c>
      <c r="D3153">
        <v>48</v>
      </c>
      <c r="E3153" t="str">
        <f>CONCATENATE(Table3[[#This Row],[Baseline]],Table3[[#This Row],[Rated Power/Lamp]])</f>
        <v>HalogenIncandescentCFL48</v>
      </c>
      <c r="F3153" s="11">
        <f t="shared" si="0"/>
        <v>48</v>
      </c>
    </row>
    <row r="3154" spans="2:6">
      <c r="B3154" s="12" t="s">
        <v>230</v>
      </c>
      <c r="C3154" t="s">
        <v>223</v>
      </c>
      <c r="D3154">
        <v>49</v>
      </c>
      <c r="E3154" t="str">
        <f>CONCATENATE(Table3[[#This Row],[Baseline]],Table3[[#This Row],[Rated Power/Lamp]])</f>
        <v>HalogenIncandescentCFL49</v>
      </c>
      <c r="F3154" s="11">
        <f t="shared" si="0"/>
        <v>49</v>
      </c>
    </row>
    <row r="3155" spans="2:6">
      <c r="B3155" s="12" t="s">
        <v>230</v>
      </c>
      <c r="C3155" t="s">
        <v>223</v>
      </c>
      <c r="D3155">
        <v>50</v>
      </c>
      <c r="E3155" t="str">
        <f>CONCATENATE(Table3[[#This Row],[Baseline]],Table3[[#This Row],[Rated Power/Lamp]])</f>
        <v>HalogenIncandescentCFL50</v>
      </c>
      <c r="F3155" s="11">
        <f t="shared" si="0"/>
        <v>50</v>
      </c>
    </row>
    <row r="3156" spans="2:6">
      <c r="B3156" s="12" t="s">
        <v>230</v>
      </c>
      <c r="C3156" t="s">
        <v>223</v>
      </c>
      <c r="D3156">
        <v>51</v>
      </c>
      <c r="E3156" t="str">
        <f>CONCATENATE(Table3[[#This Row],[Baseline]],Table3[[#This Row],[Rated Power/Lamp]])</f>
        <v>HalogenIncandescentCFL51</v>
      </c>
      <c r="F3156" s="11">
        <f t="shared" si="0"/>
        <v>51</v>
      </c>
    </row>
    <row r="3157" spans="2:6">
      <c r="B3157" s="12" t="s">
        <v>230</v>
      </c>
      <c r="C3157" t="s">
        <v>223</v>
      </c>
      <c r="D3157">
        <v>52</v>
      </c>
      <c r="E3157" t="str">
        <f>CONCATENATE(Table3[[#This Row],[Baseline]],Table3[[#This Row],[Rated Power/Lamp]])</f>
        <v>HalogenIncandescentCFL52</v>
      </c>
      <c r="F3157" s="11">
        <f t="shared" si="0"/>
        <v>52</v>
      </c>
    </row>
    <row r="3158" spans="2:6">
      <c r="B3158" s="12" t="s">
        <v>230</v>
      </c>
      <c r="C3158" t="s">
        <v>223</v>
      </c>
      <c r="D3158">
        <v>53</v>
      </c>
      <c r="E3158" t="str">
        <f>CONCATENATE(Table3[[#This Row],[Baseline]],Table3[[#This Row],[Rated Power/Lamp]])</f>
        <v>HalogenIncandescentCFL53</v>
      </c>
      <c r="F3158" s="11">
        <f t="shared" si="0"/>
        <v>53</v>
      </c>
    </row>
    <row r="3159" spans="2:6">
      <c r="B3159" s="12" t="s">
        <v>230</v>
      </c>
      <c r="C3159" t="s">
        <v>223</v>
      </c>
      <c r="D3159">
        <v>54</v>
      </c>
      <c r="E3159" t="str">
        <f>CONCATENATE(Table3[[#This Row],[Baseline]],Table3[[#This Row],[Rated Power/Lamp]])</f>
        <v>HalogenIncandescentCFL54</v>
      </c>
      <c r="F3159" s="11">
        <f t="shared" si="0"/>
        <v>54</v>
      </c>
    </row>
    <row r="3160" spans="2:6">
      <c r="B3160" s="12" t="s">
        <v>230</v>
      </c>
      <c r="C3160" t="s">
        <v>223</v>
      </c>
      <c r="D3160">
        <v>55</v>
      </c>
      <c r="E3160" t="str">
        <f>CONCATENATE(Table3[[#This Row],[Baseline]],Table3[[#This Row],[Rated Power/Lamp]])</f>
        <v>HalogenIncandescentCFL55</v>
      </c>
      <c r="F3160" s="11">
        <f t="shared" si="0"/>
        <v>55</v>
      </c>
    </row>
    <row r="3161" spans="2:6">
      <c r="B3161" s="12" t="s">
        <v>230</v>
      </c>
      <c r="C3161" t="s">
        <v>223</v>
      </c>
      <c r="D3161">
        <v>56</v>
      </c>
      <c r="E3161" t="str">
        <f>CONCATENATE(Table3[[#This Row],[Baseline]],Table3[[#This Row],[Rated Power/Lamp]])</f>
        <v>HalogenIncandescentCFL56</v>
      </c>
      <c r="F3161" s="11">
        <f t="shared" si="0"/>
        <v>56</v>
      </c>
    </row>
    <row r="3162" spans="2:6">
      <c r="B3162" s="12" t="s">
        <v>230</v>
      </c>
      <c r="C3162" t="s">
        <v>223</v>
      </c>
      <c r="D3162">
        <v>57</v>
      </c>
      <c r="E3162" t="str">
        <f>CONCATENATE(Table3[[#This Row],[Baseline]],Table3[[#This Row],[Rated Power/Lamp]])</f>
        <v>HalogenIncandescentCFL57</v>
      </c>
      <c r="F3162" s="11">
        <f t="shared" si="0"/>
        <v>57</v>
      </c>
    </row>
    <row r="3163" spans="2:6">
      <c r="B3163" s="12" t="s">
        <v>230</v>
      </c>
      <c r="C3163" t="s">
        <v>223</v>
      </c>
      <c r="D3163">
        <v>58</v>
      </c>
      <c r="E3163" t="str">
        <f>CONCATENATE(Table3[[#This Row],[Baseline]],Table3[[#This Row],[Rated Power/Lamp]])</f>
        <v>HalogenIncandescentCFL58</v>
      </c>
      <c r="F3163" s="11">
        <f t="shared" si="0"/>
        <v>58</v>
      </c>
    </row>
    <row r="3164" spans="2:6">
      <c r="B3164" s="12" t="s">
        <v>230</v>
      </c>
      <c r="C3164" t="s">
        <v>223</v>
      </c>
      <c r="D3164">
        <v>59</v>
      </c>
      <c r="E3164" t="str">
        <f>CONCATENATE(Table3[[#This Row],[Baseline]],Table3[[#This Row],[Rated Power/Lamp]])</f>
        <v>HalogenIncandescentCFL59</v>
      </c>
      <c r="F3164" s="11">
        <f t="shared" si="0"/>
        <v>59</v>
      </c>
    </row>
    <row r="3165" spans="2:6">
      <c r="B3165" s="12" t="s">
        <v>230</v>
      </c>
      <c r="C3165" t="s">
        <v>223</v>
      </c>
      <c r="D3165">
        <v>60</v>
      </c>
      <c r="E3165" t="str">
        <f>CONCATENATE(Table3[[#This Row],[Baseline]],Table3[[#This Row],[Rated Power/Lamp]])</f>
        <v>HalogenIncandescentCFL60</v>
      </c>
      <c r="F3165" s="11">
        <f t="shared" si="0"/>
        <v>60</v>
      </c>
    </row>
    <row r="3166" spans="2:6">
      <c r="B3166" s="12" t="s">
        <v>230</v>
      </c>
      <c r="C3166" t="s">
        <v>223</v>
      </c>
      <c r="D3166">
        <v>61</v>
      </c>
      <c r="E3166" t="str">
        <f>CONCATENATE(Table3[[#This Row],[Baseline]],Table3[[#This Row],[Rated Power/Lamp]])</f>
        <v>HalogenIncandescentCFL61</v>
      </c>
      <c r="F3166" s="11">
        <f t="shared" si="0"/>
        <v>61</v>
      </c>
    </row>
    <row r="3167" spans="2:6">
      <c r="B3167" s="12" t="s">
        <v>230</v>
      </c>
      <c r="C3167" t="s">
        <v>223</v>
      </c>
      <c r="D3167">
        <v>62</v>
      </c>
      <c r="E3167" t="str">
        <f>CONCATENATE(Table3[[#This Row],[Baseline]],Table3[[#This Row],[Rated Power/Lamp]])</f>
        <v>HalogenIncandescentCFL62</v>
      </c>
      <c r="F3167" s="11">
        <f t="shared" si="0"/>
        <v>62</v>
      </c>
    </row>
    <row r="3168" spans="2:6">
      <c r="B3168" s="12" t="s">
        <v>230</v>
      </c>
      <c r="C3168" t="s">
        <v>223</v>
      </c>
      <c r="D3168">
        <v>63</v>
      </c>
      <c r="E3168" t="str">
        <f>CONCATENATE(Table3[[#This Row],[Baseline]],Table3[[#This Row],[Rated Power/Lamp]])</f>
        <v>HalogenIncandescentCFL63</v>
      </c>
      <c r="F3168" s="11">
        <f t="shared" si="0"/>
        <v>63</v>
      </c>
    </row>
    <row r="3169" spans="2:6">
      <c r="B3169" s="12" t="s">
        <v>230</v>
      </c>
      <c r="C3169" t="s">
        <v>223</v>
      </c>
      <c r="D3169">
        <v>64</v>
      </c>
      <c r="E3169" t="str">
        <f>CONCATENATE(Table3[[#This Row],[Baseline]],Table3[[#This Row],[Rated Power/Lamp]])</f>
        <v>HalogenIncandescentCFL64</v>
      </c>
      <c r="F3169" s="11">
        <f t="shared" si="0"/>
        <v>64</v>
      </c>
    </row>
    <row r="3170" spans="2:6">
      <c r="B3170" s="12" t="s">
        <v>230</v>
      </c>
      <c r="C3170" t="s">
        <v>223</v>
      </c>
      <c r="D3170">
        <v>65</v>
      </c>
      <c r="E3170" t="str">
        <f>CONCATENATE(Table3[[#This Row],[Baseline]],Table3[[#This Row],[Rated Power/Lamp]])</f>
        <v>HalogenIncandescentCFL65</v>
      </c>
      <c r="F3170" s="11">
        <f t="shared" si="0"/>
        <v>65</v>
      </c>
    </row>
    <row r="3171" spans="2:6">
      <c r="B3171" s="12" t="s">
        <v>230</v>
      </c>
      <c r="C3171" t="s">
        <v>223</v>
      </c>
      <c r="D3171">
        <v>66</v>
      </c>
      <c r="E3171" t="str">
        <f>CONCATENATE(Table3[[#This Row],[Baseline]],Table3[[#This Row],[Rated Power/Lamp]])</f>
        <v>HalogenIncandescentCFL66</v>
      </c>
      <c r="F3171" s="11">
        <f t="shared" ref="F3171:F3234" si="1">D3171</f>
        <v>66</v>
      </c>
    </row>
    <row r="3172" spans="2:6">
      <c r="B3172" s="12" t="s">
        <v>230</v>
      </c>
      <c r="C3172" t="s">
        <v>223</v>
      </c>
      <c r="D3172">
        <v>67</v>
      </c>
      <c r="E3172" t="str">
        <f>CONCATENATE(Table3[[#This Row],[Baseline]],Table3[[#This Row],[Rated Power/Lamp]])</f>
        <v>HalogenIncandescentCFL67</v>
      </c>
      <c r="F3172" s="11">
        <f t="shared" si="1"/>
        <v>67</v>
      </c>
    </row>
    <row r="3173" spans="2:6">
      <c r="B3173" s="12" t="s">
        <v>230</v>
      </c>
      <c r="C3173" t="s">
        <v>223</v>
      </c>
      <c r="D3173">
        <v>68</v>
      </c>
      <c r="E3173" t="str">
        <f>CONCATENATE(Table3[[#This Row],[Baseline]],Table3[[#This Row],[Rated Power/Lamp]])</f>
        <v>HalogenIncandescentCFL68</v>
      </c>
      <c r="F3173" s="11">
        <f t="shared" si="1"/>
        <v>68</v>
      </c>
    </row>
    <row r="3174" spans="2:6">
      <c r="B3174" s="12" t="s">
        <v>230</v>
      </c>
      <c r="C3174" t="s">
        <v>223</v>
      </c>
      <c r="D3174">
        <v>69</v>
      </c>
      <c r="E3174" t="str">
        <f>CONCATENATE(Table3[[#This Row],[Baseline]],Table3[[#This Row],[Rated Power/Lamp]])</f>
        <v>HalogenIncandescentCFL69</v>
      </c>
      <c r="F3174" s="11">
        <f t="shared" si="1"/>
        <v>69</v>
      </c>
    </row>
    <row r="3175" spans="2:6">
      <c r="B3175" s="12" t="s">
        <v>230</v>
      </c>
      <c r="C3175" t="s">
        <v>223</v>
      </c>
      <c r="D3175">
        <v>70</v>
      </c>
      <c r="E3175" t="str">
        <f>CONCATENATE(Table3[[#This Row],[Baseline]],Table3[[#This Row],[Rated Power/Lamp]])</f>
        <v>HalogenIncandescentCFL70</v>
      </c>
      <c r="F3175" s="11">
        <f t="shared" si="1"/>
        <v>70</v>
      </c>
    </row>
    <row r="3176" spans="2:6">
      <c r="B3176" s="12" t="s">
        <v>230</v>
      </c>
      <c r="C3176" t="s">
        <v>223</v>
      </c>
      <c r="D3176">
        <v>71</v>
      </c>
      <c r="E3176" t="str">
        <f>CONCATENATE(Table3[[#This Row],[Baseline]],Table3[[#This Row],[Rated Power/Lamp]])</f>
        <v>HalogenIncandescentCFL71</v>
      </c>
      <c r="F3176" s="11">
        <f t="shared" si="1"/>
        <v>71</v>
      </c>
    </row>
    <row r="3177" spans="2:6">
      <c r="B3177" s="12" t="s">
        <v>230</v>
      </c>
      <c r="C3177" t="s">
        <v>223</v>
      </c>
      <c r="D3177">
        <v>72</v>
      </c>
      <c r="E3177" t="str">
        <f>CONCATENATE(Table3[[#This Row],[Baseline]],Table3[[#This Row],[Rated Power/Lamp]])</f>
        <v>HalogenIncandescentCFL72</v>
      </c>
      <c r="F3177" s="11">
        <f t="shared" si="1"/>
        <v>72</v>
      </c>
    </row>
    <row r="3178" spans="2:6">
      <c r="B3178" s="12" t="s">
        <v>230</v>
      </c>
      <c r="C3178" t="s">
        <v>223</v>
      </c>
      <c r="D3178">
        <v>73</v>
      </c>
      <c r="E3178" t="str">
        <f>CONCATENATE(Table3[[#This Row],[Baseline]],Table3[[#This Row],[Rated Power/Lamp]])</f>
        <v>HalogenIncandescentCFL73</v>
      </c>
      <c r="F3178" s="11">
        <f t="shared" si="1"/>
        <v>73</v>
      </c>
    </row>
    <row r="3179" spans="2:6">
      <c r="B3179" s="12" t="s">
        <v>230</v>
      </c>
      <c r="C3179" t="s">
        <v>223</v>
      </c>
      <c r="D3179">
        <v>74</v>
      </c>
      <c r="E3179" t="str">
        <f>CONCATENATE(Table3[[#This Row],[Baseline]],Table3[[#This Row],[Rated Power/Lamp]])</f>
        <v>HalogenIncandescentCFL74</v>
      </c>
      <c r="F3179" s="11">
        <f t="shared" si="1"/>
        <v>74</v>
      </c>
    </row>
    <row r="3180" spans="2:6">
      <c r="B3180" s="12" t="s">
        <v>230</v>
      </c>
      <c r="C3180" t="s">
        <v>223</v>
      </c>
      <c r="D3180">
        <v>75</v>
      </c>
      <c r="E3180" t="str">
        <f>CONCATENATE(Table3[[#This Row],[Baseline]],Table3[[#This Row],[Rated Power/Lamp]])</f>
        <v>HalogenIncandescentCFL75</v>
      </c>
      <c r="F3180" s="11">
        <f t="shared" si="1"/>
        <v>75</v>
      </c>
    </row>
    <row r="3181" spans="2:6">
      <c r="B3181" s="12" t="s">
        <v>230</v>
      </c>
      <c r="C3181" t="s">
        <v>223</v>
      </c>
      <c r="D3181">
        <v>76</v>
      </c>
      <c r="E3181" t="str">
        <f>CONCATENATE(Table3[[#This Row],[Baseline]],Table3[[#This Row],[Rated Power/Lamp]])</f>
        <v>HalogenIncandescentCFL76</v>
      </c>
      <c r="F3181" s="11">
        <f t="shared" si="1"/>
        <v>76</v>
      </c>
    </row>
    <row r="3182" spans="2:6">
      <c r="B3182" s="12" t="s">
        <v>230</v>
      </c>
      <c r="C3182" t="s">
        <v>223</v>
      </c>
      <c r="D3182">
        <v>77</v>
      </c>
      <c r="E3182" t="str">
        <f>CONCATENATE(Table3[[#This Row],[Baseline]],Table3[[#This Row],[Rated Power/Lamp]])</f>
        <v>HalogenIncandescentCFL77</v>
      </c>
      <c r="F3182" s="11">
        <f t="shared" si="1"/>
        <v>77</v>
      </c>
    </row>
    <row r="3183" spans="2:6">
      <c r="B3183" s="12" t="s">
        <v>230</v>
      </c>
      <c r="C3183" t="s">
        <v>223</v>
      </c>
      <c r="D3183">
        <v>78</v>
      </c>
      <c r="E3183" t="str">
        <f>CONCATENATE(Table3[[#This Row],[Baseline]],Table3[[#This Row],[Rated Power/Lamp]])</f>
        <v>HalogenIncandescentCFL78</v>
      </c>
      <c r="F3183" s="11">
        <f t="shared" si="1"/>
        <v>78</v>
      </c>
    </row>
    <row r="3184" spans="2:6">
      <c r="B3184" s="12" t="s">
        <v>230</v>
      </c>
      <c r="C3184" t="s">
        <v>223</v>
      </c>
      <c r="D3184">
        <v>79</v>
      </c>
      <c r="E3184" t="str">
        <f>CONCATENATE(Table3[[#This Row],[Baseline]],Table3[[#This Row],[Rated Power/Lamp]])</f>
        <v>HalogenIncandescentCFL79</v>
      </c>
      <c r="F3184" s="11">
        <f t="shared" si="1"/>
        <v>79</v>
      </c>
    </row>
    <row r="3185" spans="2:6">
      <c r="B3185" s="12" t="s">
        <v>230</v>
      </c>
      <c r="C3185" t="s">
        <v>223</v>
      </c>
      <c r="D3185">
        <v>80</v>
      </c>
      <c r="E3185" t="str">
        <f>CONCATENATE(Table3[[#This Row],[Baseline]],Table3[[#This Row],[Rated Power/Lamp]])</f>
        <v>HalogenIncandescentCFL80</v>
      </c>
      <c r="F3185" s="11">
        <f t="shared" si="1"/>
        <v>80</v>
      </c>
    </row>
    <row r="3186" spans="2:6">
      <c r="B3186" s="12" t="s">
        <v>230</v>
      </c>
      <c r="C3186" t="s">
        <v>223</v>
      </c>
      <c r="D3186">
        <v>81</v>
      </c>
      <c r="E3186" t="str">
        <f>CONCATENATE(Table3[[#This Row],[Baseline]],Table3[[#This Row],[Rated Power/Lamp]])</f>
        <v>HalogenIncandescentCFL81</v>
      </c>
      <c r="F3186" s="11">
        <f t="shared" si="1"/>
        <v>81</v>
      </c>
    </row>
    <row r="3187" spans="2:6">
      <c r="B3187" s="12" t="s">
        <v>230</v>
      </c>
      <c r="C3187" t="s">
        <v>223</v>
      </c>
      <c r="D3187">
        <v>82</v>
      </c>
      <c r="E3187" t="str">
        <f>CONCATENATE(Table3[[#This Row],[Baseline]],Table3[[#This Row],[Rated Power/Lamp]])</f>
        <v>HalogenIncandescentCFL82</v>
      </c>
      <c r="F3187" s="11">
        <f t="shared" si="1"/>
        <v>82</v>
      </c>
    </row>
    <row r="3188" spans="2:6">
      <c r="B3188" s="12" t="s">
        <v>230</v>
      </c>
      <c r="C3188" t="s">
        <v>223</v>
      </c>
      <c r="D3188">
        <v>83</v>
      </c>
      <c r="E3188" t="str">
        <f>CONCATENATE(Table3[[#This Row],[Baseline]],Table3[[#This Row],[Rated Power/Lamp]])</f>
        <v>HalogenIncandescentCFL83</v>
      </c>
      <c r="F3188" s="11">
        <f t="shared" si="1"/>
        <v>83</v>
      </c>
    </row>
    <row r="3189" spans="2:6">
      <c r="B3189" s="12" t="s">
        <v>230</v>
      </c>
      <c r="C3189" t="s">
        <v>223</v>
      </c>
      <c r="D3189">
        <v>84</v>
      </c>
      <c r="E3189" t="str">
        <f>CONCATENATE(Table3[[#This Row],[Baseline]],Table3[[#This Row],[Rated Power/Lamp]])</f>
        <v>HalogenIncandescentCFL84</v>
      </c>
      <c r="F3189" s="11">
        <f t="shared" si="1"/>
        <v>84</v>
      </c>
    </row>
    <row r="3190" spans="2:6">
      <c r="B3190" s="12" t="s">
        <v>230</v>
      </c>
      <c r="C3190" t="s">
        <v>223</v>
      </c>
      <c r="D3190">
        <v>85</v>
      </c>
      <c r="E3190" t="str">
        <f>CONCATENATE(Table3[[#This Row],[Baseline]],Table3[[#This Row],[Rated Power/Lamp]])</f>
        <v>HalogenIncandescentCFL85</v>
      </c>
      <c r="F3190" s="11">
        <f t="shared" si="1"/>
        <v>85</v>
      </c>
    </row>
    <row r="3191" spans="2:6">
      <c r="B3191" s="12" t="s">
        <v>230</v>
      </c>
      <c r="C3191" t="s">
        <v>223</v>
      </c>
      <c r="D3191">
        <v>86</v>
      </c>
      <c r="E3191" t="str">
        <f>CONCATENATE(Table3[[#This Row],[Baseline]],Table3[[#This Row],[Rated Power/Lamp]])</f>
        <v>HalogenIncandescentCFL86</v>
      </c>
      <c r="F3191" s="11">
        <f t="shared" si="1"/>
        <v>86</v>
      </c>
    </row>
    <row r="3192" spans="2:6">
      <c r="B3192" s="12" t="s">
        <v>230</v>
      </c>
      <c r="C3192" t="s">
        <v>223</v>
      </c>
      <c r="D3192">
        <v>87</v>
      </c>
      <c r="E3192" t="str">
        <f>CONCATENATE(Table3[[#This Row],[Baseline]],Table3[[#This Row],[Rated Power/Lamp]])</f>
        <v>HalogenIncandescentCFL87</v>
      </c>
      <c r="F3192" s="11">
        <f t="shared" si="1"/>
        <v>87</v>
      </c>
    </row>
    <row r="3193" spans="2:6">
      <c r="B3193" s="12" t="s">
        <v>230</v>
      </c>
      <c r="C3193" t="s">
        <v>223</v>
      </c>
      <c r="D3193">
        <v>88</v>
      </c>
      <c r="E3193" t="str">
        <f>CONCATENATE(Table3[[#This Row],[Baseline]],Table3[[#This Row],[Rated Power/Lamp]])</f>
        <v>HalogenIncandescentCFL88</v>
      </c>
      <c r="F3193" s="11">
        <f t="shared" si="1"/>
        <v>88</v>
      </c>
    </row>
    <row r="3194" spans="2:6">
      <c r="B3194" s="12" t="s">
        <v>230</v>
      </c>
      <c r="C3194" t="s">
        <v>223</v>
      </c>
      <c r="D3194">
        <v>89</v>
      </c>
      <c r="E3194" t="str">
        <f>CONCATENATE(Table3[[#This Row],[Baseline]],Table3[[#This Row],[Rated Power/Lamp]])</f>
        <v>HalogenIncandescentCFL89</v>
      </c>
      <c r="F3194" s="11">
        <f t="shared" si="1"/>
        <v>89</v>
      </c>
    </row>
    <row r="3195" spans="2:6">
      <c r="B3195" s="12" t="s">
        <v>230</v>
      </c>
      <c r="C3195" t="s">
        <v>223</v>
      </c>
      <c r="D3195">
        <v>90</v>
      </c>
      <c r="E3195" t="str">
        <f>CONCATENATE(Table3[[#This Row],[Baseline]],Table3[[#This Row],[Rated Power/Lamp]])</f>
        <v>HalogenIncandescentCFL90</v>
      </c>
      <c r="F3195" s="11">
        <f t="shared" si="1"/>
        <v>90</v>
      </c>
    </row>
    <row r="3196" spans="2:6">
      <c r="B3196" s="12" t="s">
        <v>230</v>
      </c>
      <c r="C3196" t="s">
        <v>223</v>
      </c>
      <c r="D3196">
        <v>91</v>
      </c>
      <c r="E3196" t="str">
        <f>CONCATENATE(Table3[[#This Row],[Baseline]],Table3[[#This Row],[Rated Power/Lamp]])</f>
        <v>HalogenIncandescentCFL91</v>
      </c>
      <c r="F3196" s="11">
        <f t="shared" si="1"/>
        <v>91</v>
      </c>
    </row>
    <row r="3197" spans="2:6">
      <c r="B3197" s="12" t="s">
        <v>230</v>
      </c>
      <c r="C3197" t="s">
        <v>223</v>
      </c>
      <c r="D3197">
        <v>92</v>
      </c>
      <c r="E3197" t="str">
        <f>CONCATENATE(Table3[[#This Row],[Baseline]],Table3[[#This Row],[Rated Power/Lamp]])</f>
        <v>HalogenIncandescentCFL92</v>
      </c>
      <c r="F3197" s="11">
        <f t="shared" si="1"/>
        <v>92</v>
      </c>
    </row>
    <row r="3198" spans="2:6">
      <c r="B3198" s="12" t="s">
        <v>230</v>
      </c>
      <c r="C3198" t="s">
        <v>223</v>
      </c>
      <c r="D3198">
        <v>93</v>
      </c>
      <c r="E3198" t="str">
        <f>CONCATENATE(Table3[[#This Row],[Baseline]],Table3[[#This Row],[Rated Power/Lamp]])</f>
        <v>HalogenIncandescentCFL93</v>
      </c>
      <c r="F3198" s="11">
        <f t="shared" si="1"/>
        <v>93</v>
      </c>
    </row>
    <row r="3199" spans="2:6">
      <c r="B3199" s="12" t="s">
        <v>230</v>
      </c>
      <c r="C3199" t="s">
        <v>223</v>
      </c>
      <c r="D3199">
        <v>94</v>
      </c>
      <c r="E3199" t="str">
        <f>CONCATENATE(Table3[[#This Row],[Baseline]],Table3[[#This Row],[Rated Power/Lamp]])</f>
        <v>HalogenIncandescentCFL94</v>
      </c>
      <c r="F3199" s="11">
        <f t="shared" si="1"/>
        <v>94</v>
      </c>
    </row>
    <row r="3200" spans="2:6">
      <c r="B3200" s="12" t="s">
        <v>230</v>
      </c>
      <c r="C3200" t="s">
        <v>223</v>
      </c>
      <c r="D3200">
        <v>95</v>
      </c>
      <c r="E3200" t="str">
        <f>CONCATENATE(Table3[[#This Row],[Baseline]],Table3[[#This Row],[Rated Power/Lamp]])</f>
        <v>HalogenIncandescentCFL95</v>
      </c>
      <c r="F3200" s="11">
        <f t="shared" si="1"/>
        <v>95</v>
      </c>
    </row>
    <row r="3201" spans="2:6">
      <c r="B3201" s="12" t="s">
        <v>230</v>
      </c>
      <c r="C3201" t="s">
        <v>223</v>
      </c>
      <c r="D3201">
        <v>96</v>
      </c>
      <c r="E3201" t="str">
        <f>CONCATENATE(Table3[[#This Row],[Baseline]],Table3[[#This Row],[Rated Power/Lamp]])</f>
        <v>HalogenIncandescentCFL96</v>
      </c>
      <c r="F3201" s="11">
        <f t="shared" si="1"/>
        <v>96</v>
      </c>
    </row>
    <row r="3202" spans="2:6">
      <c r="B3202" s="12" t="s">
        <v>230</v>
      </c>
      <c r="C3202" t="s">
        <v>223</v>
      </c>
      <c r="D3202">
        <v>97</v>
      </c>
      <c r="E3202" t="str">
        <f>CONCATENATE(Table3[[#This Row],[Baseline]],Table3[[#This Row],[Rated Power/Lamp]])</f>
        <v>HalogenIncandescentCFL97</v>
      </c>
      <c r="F3202" s="11">
        <f t="shared" si="1"/>
        <v>97</v>
      </c>
    </row>
    <row r="3203" spans="2:6">
      <c r="B3203" s="12" t="s">
        <v>230</v>
      </c>
      <c r="C3203" t="s">
        <v>223</v>
      </c>
      <c r="D3203">
        <v>98</v>
      </c>
      <c r="E3203" t="str">
        <f>CONCATENATE(Table3[[#This Row],[Baseline]],Table3[[#This Row],[Rated Power/Lamp]])</f>
        <v>HalogenIncandescentCFL98</v>
      </c>
      <c r="F3203" s="11">
        <f t="shared" si="1"/>
        <v>98</v>
      </c>
    </row>
    <row r="3204" spans="2:6">
      <c r="B3204" s="12" t="s">
        <v>230</v>
      </c>
      <c r="C3204" t="s">
        <v>223</v>
      </c>
      <c r="D3204">
        <v>99</v>
      </c>
      <c r="E3204" t="str">
        <f>CONCATENATE(Table3[[#This Row],[Baseline]],Table3[[#This Row],[Rated Power/Lamp]])</f>
        <v>HalogenIncandescentCFL99</v>
      </c>
      <c r="F3204" s="11">
        <f t="shared" si="1"/>
        <v>99</v>
      </c>
    </row>
    <row r="3205" spans="2:6">
      <c r="B3205" s="12" t="s">
        <v>230</v>
      </c>
      <c r="C3205" t="s">
        <v>223</v>
      </c>
      <c r="D3205">
        <v>100</v>
      </c>
      <c r="E3205" t="str">
        <f>CONCATENATE(Table3[[#This Row],[Baseline]],Table3[[#This Row],[Rated Power/Lamp]])</f>
        <v>HalogenIncandescentCFL100</v>
      </c>
      <c r="F3205" s="11">
        <f t="shared" si="1"/>
        <v>100</v>
      </c>
    </row>
    <row r="3206" spans="2:6">
      <c r="B3206" s="12" t="s">
        <v>230</v>
      </c>
      <c r="C3206" t="s">
        <v>223</v>
      </c>
      <c r="D3206">
        <v>101</v>
      </c>
      <c r="E3206" t="str">
        <f>CONCATENATE(Table3[[#This Row],[Baseline]],Table3[[#This Row],[Rated Power/Lamp]])</f>
        <v>HalogenIncandescentCFL101</v>
      </c>
      <c r="F3206" s="11">
        <f t="shared" si="1"/>
        <v>101</v>
      </c>
    </row>
    <row r="3207" spans="2:6">
      <c r="B3207" s="12" t="s">
        <v>230</v>
      </c>
      <c r="C3207" t="s">
        <v>223</v>
      </c>
      <c r="D3207">
        <v>102</v>
      </c>
      <c r="E3207" t="str">
        <f>CONCATENATE(Table3[[#This Row],[Baseline]],Table3[[#This Row],[Rated Power/Lamp]])</f>
        <v>HalogenIncandescentCFL102</v>
      </c>
      <c r="F3207" s="11">
        <f t="shared" si="1"/>
        <v>102</v>
      </c>
    </row>
    <row r="3208" spans="2:6">
      <c r="B3208" s="12" t="s">
        <v>230</v>
      </c>
      <c r="C3208" t="s">
        <v>223</v>
      </c>
      <c r="D3208">
        <v>103</v>
      </c>
      <c r="E3208" t="str">
        <f>CONCATENATE(Table3[[#This Row],[Baseline]],Table3[[#This Row],[Rated Power/Lamp]])</f>
        <v>HalogenIncandescentCFL103</v>
      </c>
      <c r="F3208" s="11">
        <f t="shared" si="1"/>
        <v>103</v>
      </c>
    </row>
    <row r="3209" spans="2:6">
      <c r="B3209" s="12" t="s">
        <v>230</v>
      </c>
      <c r="C3209" t="s">
        <v>223</v>
      </c>
      <c r="D3209">
        <v>104</v>
      </c>
      <c r="E3209" t="str">
        <f>CONCATENATE(Table3[[#This Row],[Baseline]],Table3[[#This Row],[Rated Power/Lamp]])</f>
        <v>HalogenIncandescentCFL104</v>
      </c>
      <c r="F3209" s="11">
        <f t="shared" si="1"/>
        <v>104</v>
      </c>
    </row>
    <row r="3210" spans="2:6">
      <c r="B3210" s="12" t="s">
        <v>230</v>
      </c>
      <c r="C3210" t="s">
        <v>223</v>
      </c>
      <c r="D3210">
        <v>105</v>
      </c>
      <c r="E3210" t="str">
        <f>CONCATENATE(Table3[[#This Row],[Baseline]],Table3[[#This Row],[Rated Power/Lamp]])</f>
        <v>HalogenIncandescentCFL105</v>
      </c>
      <c r="F3210" s="11">
        <f t="shared" si="1"/>
        <v>105</v>
      </c>
    </row>
    <row r="3211" spans="2:6">
      <c r="B3211" s="12" t="s">
        <v>230</v>
      </c>
      <c r="C3211" t="s">
        <v>223</v>
      </c>
      <c r="D3211">
        <v>106</v>
      </c>
      <c r="E3211" t="str">
        <f>CONCATENATE(Table3[[#This Row],[Baseline]],Table3[[#This Row],[Rated Power/Lamp]])</f>
        <v>HalogenIncandescentCFL106</v>
      </c>
      <c r="F3211" s="11">
        <f t="shared" si="1"/>
        <v>106</v>
      </c>
    </row>
    <row r="3212" spans="2:6">
      <c r="B3212" s="12" t="s">
        <v>230</v>
      </c>
      <c r="C3212" t="s">
        <v>223</v>
      </c>
      <c r="D3212">
        <v>107</v>
      </c>
      <c r="E3212" t="str">
        <f>CONCATENATE(Table3[[#This Row],[Baseline]],Table3[[#This Row],[Rated Power/Lamp]])</f>
        <v>HalogenIncandescentCFL107</v>
      </c>
      <c r="F3212" s="11">
        <f t="shared" si="1"/>
        <v>107</v>
      </c>
    </row>
    <row r="3213" spans="2:6">
      <c r="B3213" s="12" t="s">
        <v>230</v>
      </c>
      <c r="C3213" t="s">
        <v>223</v>
      </c>
      <c r="D3213">
        <v>108</v>
      </c>
      <c r="E3213" t="str">
        <f>CONCATENATE(Table3[[#This Row],[Baseline]],Table3[[#This Row],[Rated Power/Lamp]])</f>
        <v>HalogenIncandescentCFL108</v>
      </c>
      <c r="F3213" s="11">
        <f t="shared" si="1"/>
        <v>108</v>
      </c>
    </row>
    <row r="3214" spans="2:6">
      <c r="B3214" s="12" t="s">
        <v>230</v>
      </c>
      <c r="C3214" t="s">
        <v>223</v>
      </c>
      <c r="D3214">
        <v>109</v>
      </c>
      <c r="E3214" t="str">
        <f>CONCATENATE(Table3[[#This Row],[Baseline]],Table3[[#This Row],[Rated Power/Lamp]])</f>
        <v>HalogenIncandescentCFL109</v>
      </c>
      <c r="F3214" s="11">
        <f t="shared" si="1"/>
        <v>109</v>
      </c>
    </row>
    <row r="3215" spans="2:6">
      <c r="B3215" s="12" t="s">
        <v>230</v>
      </c>
      <c r="C3215" t="s">
        <v>223</v>
      </c>
      <c r="D3215">
        <v>110</v>
      </c>
      <c r="E3215" t="str">
        <f>CONCATENATE(Table3[[#This Row],[Baseline]],Table3[[#This Row],[Rated Power/Lamp]])</f>
        <v>HalogenIncandescentCFL110</v>
      </c>
      <c r="F3215" s="11">
        <f t="shared" si="1"/>
        <v>110</v>
      </c>
    </row>
    <row r="3216" spans="2:6">
      <c r="B3216" s="12" t="s">
        <v>230</v>
      </c>
      <c r="C3216" t="s">
        <v>223</v>
      </c>
      <c r="D3216">
        <v>111</v>
      </c>
      <c r="E3216" t="str">
        <f>CONCATENATE(Table3[[#This Row],[Baseline]],Table3[[#This Row],[Rated Power/Lamp]])</f>
        <v>HalogenIncandescentCFL111</v>
      </c>
      <c r="F3216" s="11">
        <f t="shared" si="1"/>
        <v>111</v>
      </c>
    </row>
    <row r="3217" spans="2:6">
      <c r="B3217" s="12" t="s">
        <v>230</v>
      </c>
      <c r="C3217" t="s">
        <v>223</v>
      </c>
      <c r="D3217">
        <v>112</v>
      </c>
      <c r="E3217" t="str">
        <f>CONCATENATE(Table3[[#This Row],[Baseline]],Table3[[#This Row],[Rated Power/Lamp]])</f>
        <v>HalogenIncandescentCFL112</v>
      </c>
      <c r="F3217" s="11">
        <f t="shared" si="1"/>
        <v>112</v>
      </c>
    </row>
    <row r="3218" spans="2:6">
      <c r="B3218" s="12" t="s">
        <v>230</v>
      </c>
      <c r="C3218" t="s">
        <v>223</v>
      </c>
      <c r="D3218">
        <v>113</v>
      </c>
      <c r="E3218" t="str">
        <f>CONCATENATE(Table3[[#This Row],[Baseline]],Table3[[#This Row],[Rated Power/Lamp]])</f>
        <v>HalogenIncandescentCFL113</v>
      </c>
      <c r="F3218" s="11">
        <f t="shared" si="1"/>
        <v>113</v>
      </c>
    </row>
    <row r="3219" spans="2:6">
      <c r="B3219" s="12" t="s">
        <v>230</v>
      </c>
      <c r="C3219" t="s">
        <v>223</v>
      </c>
      <c r="D3219">
        <v>114</v>
      </c>
      <c r="E3219" t="str">
        <f>CONCATENATE(Table3[[#This Row],[Baseline]],Table3[[#This Row],[Rated Power/Lamp]])</f>
        <v>HalogenIncandescentCFL114</v>
      </c>
      <c r="F3219" s="11">
        <f t="shared" si="1"/>
        <v>114</v>
      </c>
    </row>
    <row r="3220" spans="2:6">
      <c r="B3220" s="12" t="s">
        <v>230</v>
      </c>
      <c r="C3220" t="s">
        <v>223</v>
      </c>
      <c r="D3220">
        <v>115</v>
      </c>
      <c r="E3220" t="str">
        <f>CONCATENATE(Table3[[#This Row],[Baseline]],Table3[[#This Row],[Rated Power/Lamp]])</f>
        <v>HalogenIncandescentCFL115</v>
      </c>
      <c r="F3220" s="11">
        <f t="shared" si="1"/>
        <v>115</v>
      </c>
    </row>
    <row r="3221" spans="2:6">
      <c r="B3221" s="12" t="s">
        <v>230</v>
      </c>
      <c r="C3221" t="s">
        <v>223</v>
      </c>
      <c r="D3221">
        <v>116</v>
      </c>
      <c r="E3221" t="str">
        <f>CONCATENATE(Table3[[#This Row],[Baseline]],Table3[[#This Row],[Rated Power/Lamp]])</f>
        <v>HalogenIncandescentCFL116</v>
      </c>
      <c r="F3221" s="11">
        <f t="shared" si="1"/>
        <v>116</v>
      </c>
    </row>
    <row r="3222" spans="2:6">
      <c r="B3222" s="12" t="s">
        <v>230</v>
      </c>
      <c r="C3222" t="s">
        <v>223</v>
      </c>
      <c r="D3222">
        <v>117</v>
      </c>
      <c r="E3222" t="str">
        <f>CONCATENATE(Table3[[#This Row],[Baseline]],Table3[[#This Row],[Rated Power/Lamp]])</f>
        <v>HalogenIncandescentCFL117</v>
      </c>
      <c r="F3222" s="11">
        <f t="shared" si="1"/>
        <v>117</v>
      </c>
    </row>
    <row r="3223" spans="2:6">
      <c r="B3223" s="12" t="s">
        <v>230</v>
      </c>
      <c r="C3223" t="s">
        <v>223</v>
      </c>
      <c r="D3223">
        <v>118</v>
      </c>
      <c r="E3223" t="str">
        <f>CONCATENATE(Table3[[#This Row],[Baseline]],Table3[[#This Row],[Rated Power/Lamp]])</f>
        <v>HalogenIncandescentCFL118</v>
      </c>
      <c r="F3223" s="11">
        <f t="shared" si="1"/>
        <v>118</v>
      </c>
    </row>
    <row r="3224" spans="2:6">
      <c r="B3224" s="12" t="s">
        <v>230</v>
      </c>
      <c r="C3224" t="s">
        <v>223</v>
      </c>
      <c r="D3224">
        <v>119</v>
      </c>
      <c r="E3224" t="str">
        <f>CONCATENATE(Table3[[#This Row],[Baseline]],Table3[[#This Row],[Rated Power/Lamp]])</f>
        <v>HalogenIncandescentCFL119</v>
      </c>
      <c r="F3224" s="11">
        <f t="shared" si="1"/>
        <v>119</v>
      </c>
    </row>
    <row r="3225" spans="2:6">
      <c r="B3225" s="12" t="s">
        <v>230</v>
      </c>
      <c r="C3225" t="s">
        <v>223</v>
      </c>
      <c r="D3225">
        <v>120</v>
      </c>
      <c r="E3225" t="str">
        <f>CONCATENATE(Table3[[#This Row],[Baseline]],Table3[[#This Row],[Rated Power/Lamp]])</f>
        <v>HalogenIncandescentCFL120</v>
      </c>
      <c r="F3225" s="11">
        <f t="shared" si="1"/>
        <v>120</v>
      </c>
    </row>
    <row r="3226" spans="2:6">
      <c r="B3226" s="12" t="s">
        <v>230</v>
      </c>
      <c r="C3226" t="s">
        <v>223</v>
      </c>
      <c r="D3226">
        <v>121</v>
      </c>
      <c r="E3226" t="str">
        <f>CONCATENATE(Table3[[#This Row],[Baseline]],Table3[[#This Row],[Rated Power/Lamp]])</f>
        <v>HalogenIncandescentCFL121</v>
      </c>
      <c r="F3226" s="11">
        <f t="shared" si="1"/>
        <v>121</v>
      </c>
    </row>
    <row r="3227" spans="2:6">
      <c r="B3227" s="12" t="s">
        <v>230</v>
      </c>
      <c r="C3227" t="s">
        <v>223</v>
      </c>
      <c r="D3227">
        <v>122</v>
      </c>
      <c r="E3227" t="str">
        <f>CONCATENATE(Table3[[#This Row],[Baseline]],Table3[[#This Row],[Rated Power/Lamp]])</f>
        <v>HalogenIncandescentCFL122</v>
      </c>
      <c r="F3227" s="11">
        <f t="shared" si="1"/>
        <v>122</v>
      </c>
    </row>
    <row r="3228" spans="2:6">
      <c r="B3228" s="12" t="s">
        <v>230</v>
      </c>
      <c r="C3228" t="s">
        <v>223</v>
      </c>
      <c r="D3228">
        <v>123</v>
      </c>
      <c r="E3228" t="str">
        <f>CONCATENATE(Table3[[#This Row],[Baseline]],Table3[[#This Row],[Rated Power/Lamp]])</f>
        <v>HalogenIncandescentCFL123</v>
      </c>
      <c r="F3228" s="11">
        <f t="shared" si="1"/>
        <v>123</v>
      </c>
    </row>
    <row r="3229" spans="2:6">
      <c r="B3229" s="12" t="s">
        <v>230</v>
      </c>
      <c r="C3229" t="s">
        <v>223</v>
      </c>
      <c r="D3229">
        <v>124</v>
      </c>
      <c r="E3229" t="str">
        <f>CONCATENATE(Table3[[#This Row],[Baseline]],Table3[[#This Row],[Rated Power/Lamp]])</f>
        <v>HalogenIncandescentCFL124</v>
      </c>
      <c r="F3229" s="11">
        <f t="shared" si="1"/>
        <v>124</v>
      </c>
    </row>
    <row r="3230" spans="2:6">
      <c r="B3230" s="12" t="s">
        <v>230</v>
      </c>
      <c r="C3230" t="s">
        <v>223</v>
      </c>
      <c r="D3230">
        <v>125</v>
      </c>
      <c r="E3230" t="str">
        <f>CONCATENATE(Table3[[#This Row],[Baseline]],Table3[[#This Row],[Rated Power/Lamp]])</f>
        <v>HalogenIncandescentCFL125</v>
      </c>
      <c r="F3230" s="11">
        <f t="shared" si="1"/>
        <v>125</v>
      </c>
    </row>
    <row r="3231" spans="2:6">
      <c r="B3231" s="12" t="s">
        <v>230</v>
      </c>
      <c r="C3231" t="s">
        <v>223</v>
      </c>
      <c r="D3231">
        <v>126</v>
      </c>
      <c r="E3231" t="str">
        <f>CONCATENATE(Table3[[#This Row],[Baseline]],Table3[[#This Row],[Rated Power/Lamp]])</f>
        <v>HalogenIncandescentCFL126</v>
      </c>
      <c r="F3231" s="11">
        <f t="shared" si="1"/>
        <v>126</v>
      </c>
    </row>
    <row r="3232" spans="2:6">
      <c r="B3232" s="12" t="s">
        <v>230</v>
      </c>
      <c r="C3232" t="s">
        <v>223</v>
      </c>
      <c r="D3232">
        <v>127</v>
      </c>
      <c r="E3232" t="str">
        <f>CONCATENATE(Table3[[#This Row],[Baseline]],Table3[[#This Row],[Rated Power/Lamp]])</f>
        <v>HalogenIncandescentCFL127</v>
      </c>
      <c r="F3232" s="11">
        <f t="shared" si="1"/>
        <v>127</v>
      </c>
    </row>
    <row r="3233" spans="2:6">
      <c r="B3233" s="12" t="s">
        <v>230</v>
      </c>
      <c r="C3233" t="s">
        <v>223</v>
      </c>
      <c r="D3233">
        <v>128</v>
      </c>
      <c r="E3233" t="str">
        <f>CONCATENATE(Table3[[#This Row],[Baseline]],Table3[[#This Row],[Rated Power/Lamp]])</f>
        <v>HalogenIncandescentCFL128</v>
      </c>
      <c r="F3233" s="11">
        <f t="shared" si="1"/>
        <v>128</v>
      </c>
    </row>
    <row r="3234" spans="2:6">
      <c r="B3234" s="12" t="s">
        <v>230</v>
      </c>
      <c r="C3234" t="s">
        <v>223</v>
      </c>
      <c r="D3234">
        <v>129</v>
      </c>
      <c r="E3234" t="str">
        <f>CONCATENATE(Table3[[#This Row],[Baseline]],Table3[[#This Row],[Rated Power/Lamp]])</f>
        <v>HalogenIncandescentCFL129</v>
      </c>
      <c r="F3234" s="11">
        <f t="shared" si="1"/>
        <v>129</v>
      </c>
    </row>
    <row r="3235" spans="2:6">
      <c r="B3235" s="12" t="s">
        <v>230</v>
      </c>
      <c r="C3235" t="s">
        <v>223</v>
      </c>
      <c r="D3235">
        <v>130</v>
      </c>
      <c r="E3235" t="str">
        <f>CONCATENATE(Table3[[#This Row],[Baseline]],Table3[[#This Row],[Rated Power/Lamp]])</f>
        <v>HalogenIncandescentCFL130</v>
      </c>
      <c r="F3235" s="11">
        <f t="shared" ref="F3235:F3255" si="2">D3235</f>
        <v>130</v>
      </c>
    </row>
    <row r="3236" spans="2:6">
      <c r="B3236" s="12" t="s">
        <v>230</v>
      </c>
      <c r="C3236" t="s">
        <v>223</v>
      </c>
      <c r="D3236">
        <v>131</v>
      </c>
      <c r="E3236" t="str">
        <f>CONCATENATE(Table3[[#This Row],[Baseline]],Table3[[#This Row],[Rated Power/Lamp]])</f>
        <v>HalogenIncandescentCFL131</v>
      </c>
      <c r="F3236" s="11">
        <f t="shared" si="2"/>
        <v>131</v>
      </c>
    </row>
    <row r="3237" spans="2:6">
      <c r="B3237" s="12" t="s">
        <v>230</v>
      </c>
      <c r="C3237" t="s">
        <v>223</v>
      </c>
      <c r="D3237">
        <v>132</v>
      </c>
      <c r="E3237" t="str">
        <f>CONCATENATE(Table3[[#This Row],[Baseline]],Table3[[#This Row],[Rated Power/Lamp]])</f>
        <v>HalogenIncandescentCFL132</v>
      </c>
      <c r="F3237" s="11">
        <f t="shared" si="2"/>
        <v>132</v>
      </c>
    </row>
    <row r="3238" spans="2:6">
      <c r="B3238" s="12" t="s">
        <v>230</v>
      </c>
      <c r="C3238" t="s">
        <v>223</v>
      </c>
      <c r="D3238">
        <v>133</v>
      </c>
      <c r="E3238" t="str">
        <f>CONCATENATE(Table3[[#This Row],[Baseline]],Table3[[#This Row],[Rated Power/Lamp]])</f>
        <v>HalogenIncandescentCFL133</v>
      </c>
      <c r="F3238" s="11">
        <f t="shared" si="2"/>
        <v>133</v>
      </c>
    </row>
    <row r="3239" spans="2:6">
      <c r="B3239" s="12" t="s">
        <v>230</v>
      </c>
      <c r="C3239" t="s">
        <v>223</v>
      </c>
      <c r="D3239">
        <v>134</v>
      </c>
      <c r="E3239" t="str">
        <f>CONCATENATE(Table3[[#This Row],[Baseline]],Table3[[#This Row],[Rated Power/Lamp]])</f>
        <v>HalogenIncandescentCFL134</v>
      </c>
      <c r="F3239" s="11">
        <f t="shared" si="2"/>
        <v>134</v>
      </c>
    </row>
    <row r="3240" spans="2:6">
      <c r="B3240" s="12" t="s">
        <v>230</v>
      </c>
      <c r="C3240" t="s">
        <v>223</v>
      </c>
      <c r="D3240">
        <v>135</v>
      </c>
      <c r="E3240" t="str">
        <f>CONCATENATE(Table3[[#This Row],[Baseline]],Table3[[#This Row],[Rated Power/Lamp]])</f>
        <v>HalogenIncandescentCFL135</v>
      </c>
      <c r="F3240" s="11">
        <f t="shared" si="2"/>
        <v>135</v>
      </c>
    </row>
    <row r="3241" spans="2:6">
      <c r="B3241" s="12" t="s">
        <v>230</v>
      </c>
      <c r="C3241" t="s">
        <v>223</v>
      </c>
      <c r="D3241">
        <v>136</v>
      </c>
      <c r="E3241" t="str">
        <f>CONCATENATE(Table3[[#This Row],[Baseline]],Table3[[#This Row],[Rated Power/Lamp]])</f>
        <v>HalogenIncandescentCFL136</v>
      </c>
      <c r="F3241" s="11">
        <f t="shared" si="2"/>
        <v>136</v>
      </c>
    </row>
    <row r="3242" spans="2:6">
      <c r="B3242" s="12" t="s">
        <v>230</v>
      </c>
      <c r="C3242" t="s">
        <v>223</v>
      </c>
      <c r="D3242">
        <v>137</v>
      </c>
      <c r="E3242" t="str">
        <f>CONCATENATE(Table3[[#This Row],[Baseline]],Table3[[#This Row],[Rated Power/Lamp]])</f>
        <v>HalogenIncandescentCFL137</v>
      </c>
      <c r="F3242" s="11">
        <f t="shared" si="2"/>
        <v>137</v>
      </c>
    </row>
    <row r="3243" spans="2:6">
      <c r="B3243" s="12" t="s">
        <v>230</v>
      </c>
      <c r="C3243" t="s">
        <v>223</v>
      </c>
      <c r="D3243">
        <v>138</v>
      </c>
      <c r="E3243" t="str">
        <f>CONCATENATE(Table3[[#This Row],[Baseline]],Table3[[#This Row],[Rated Power/Lamp]])</f>
        <v>HalogenIncandescentCFL138</v>
      </c>
      <c r="F3243" s="11">
        <f t="shared" si="2"/>
        <v>138</v>
      </c>
    </row>
    <row r="3244" spans="2:6">
      <c r="B3244" s="12" t="s">
        <v>230</v>
      </c>
      <c r="C3244" t="s">
        <v>223</v>
      </c>
      <c r="D3244">
        <v>139</v>
      </c>
      <c r="E3244" t="str">
        <f>CONCATENATE(Table3[[#This Row],[Baseline]],Table3[[#This Row],[Rated Power/Lamp]])</f>
        <v>HalogenIncandescentCFL139</v>
      </c>
      <c r="F3244" s="11">
        <f t="shared" si="2"/>
        <v>139</v>
      </c>
    </row>
    <row r="3245" spans="2:6">
      <c r="B3245" s="12" t="s">
        <v>230</v>
      </c>
      <c r="C3245" t="s">
        <v>223</v>
      </c>
      <c r="D3245">
        <v>140</v>
      </c>
      <c r="E3245" t="str">
        <f>CONCATENATE(Table3[[#This Row],[Baseline]],Table3[[#This Row],[Rated Power/Lamp]])</f>
        <v>HalogenIncandescentCFL140</v>
      </c>
      <c r="F3245" s="11">
        <f t="shared" si="2"/>
        <v>140</v>
      </c>
    </row>
    <row r="3246" spans="2:6">
      <c r="B3246" s="12" t="s">
        <v>230</v>
      </c>
      <c r="C3246" t="s">
        <v>223</v>
      </c>
      <c r="D3246">
        <v>141</v>
      </c>
      <c r="E3246" t="str">
        <f>CONCATENATE(Table3[[#This Row],[Baseline]],Table3[[#This Row],[Rated Power/Lamp]])</f>
        <v>HalogenIncandescentCFL141</v>
      </c>
      <c r="F3246" s="11">
        <f t="shared" si="2"/>
        <v>141</v>
      </c>
    </row>
    <row r="3247" spans="2:6">
      <c r="B3247" s="12" t="s">
        <v>230</v>
      </c>
      <c r="C3247" t="s">
        <v>223</v>
      </c>
      <c r="D3247">
        <v>142</v>
      </c>
      <c r="E3247" t="str">
        <f>CONCATENATE(Table3[[#This Row],[Baseline]],Table3[[#This Row],[Rated Power/Lamp]])</f>
        <v>HalogenIncandescentCFL142</v>
      </c>
      <c r="F3247" s="11">
        <f t="shared" si="2"/>
        <v>142</v>
      </c>
    </row>
    <row r="3248" spans="2:6">
      <c r="B3248" s="12" t="s">
        <v>230</v>
      </c>
      <c r="C3248" t="s">
        <v>223</v>
      </c>
      <c r="D3248">
        <v>143</v>
      </c>
      <c r="E3248" t="str">
        <f>CONCATENATE(Table3[[#This Row],[Baseline]],Table3[[#This Row],[Rated Power/Lamp]])</f>
        <v>HalogenIncandescentCFL143</v>
      </c>
      <c r="F3248" s="11">
        <f t="shared" si="2"/>
        <v>143</v>
      </c>
    </row>
    <row r="3249" spans="2:8">
      <c r="B3249" s="12" t="s">
        <v>230</v>
      </c>
      <c r="C3249" t="s">
        <v>223</v>
      </c>
      <c r="D3249">
        <v>144</v>
      </c>
      <c r="E3249" t="str">
        <f>CONCATENATE(Table3[[#This Row],[Baseline]],Table3[[#This Row],[Rated Power/Lamp]])</f>
        <v>HalogenIncandescentCFL144</v>
      </c>
      <c r="F3249" s="11">
        <f t="shared" si="2"/>
        <v>144</v>
      </c>
    </row>
    <row r="3250" spans="2:8">
      <c r="B3250" s="12" t="s">
        <v>230</v>
      </c>
      <c r="C3250" t="s">
        <v>223</v>
      </c>
      <c r="D3250">
        <v>145</v>
      </c>
      <c r="E3250" t="str">
        <f>CONCATENATE(Table3[[#This Row],[Baseline]],Table3[[#This Row],[Rated Power/Lamp]])</f>
        <v>HalogenIncandescentCFL145</v>
      </c>
      <c r="F3250" s="11">
        <f t="shared" si="2"/>
        <v>145</v>
      </c>
    </row>
    <row r="3251" spans="2:8">
      <c r="B3251" s="12" t="s">
        <v>230</v>
      </c>
      <c r="C3251" t="s">
        <v>223</v>
      </c>
      <c r="D3251">
        <v>146</v>
      </c>
      <c r="E3251" t="str">
        <f>CONCATENATE(Table3[[#This Row],[Baseline]],Table3[[#This Row],[Rated Power/Lamp]])</f>
        <v>HalogenIncandescentCFL146</v>
      </c>
      <c r="F3251" s="11">
        <f t="shared" si="2"/>
        <v>146</v>
      </c>
    </row>
    <row r="3252" spans="2:8">
      <c r="B3252" s="12" t="s">
        <v>230</v>
      </c>
      <c r="C3252" t="s">
        <v>223</v>
      </c>
      <c r="D3252">
        <v>147</v>
      </c>
      <c r="E3252" t="str">
        <f>CONCATENATE(Table3[[#This Row],[Baseline]],Table3[[#This Row],[Rated Power/Lamp]])</f>
        <v>HalogenIncandescentCFL147</v>
      </c>
      <c r="F3252" s="11">
        <f t="shared" si="2"/>
        <v>147</v>
      </c>
    </row>
    <row r="3253" spans="2:8">
      <c r="B3253" s="12" t="s">
        <v>230</v>
      </c>
      <c r="C3253" t="s">
        <v>223</v>
      </c>
      <c r="D3253">
        <v>148</v>
      </c>
      <c r="E3253" t="str">
        <f>CONCATENATE(Table3[[#This Row],[Baseline]],Table3[[#This Row],[Rated Power/Lamp]])</f>
        <v>HalogenIncandescentCFL148</v>
      </c>
      <c r="F3253" s="11">
        <f t="shared" si="2"/>
        <v>148</v>
      </c>
    </row>
    <row r="3254" spans="2:8">
      <c r="B3254" s="12" t="s">
        <v>230</v>
      </c>
      <c r="C3254" t="s">
        <v>223</v>
      </c>
      <c r="D3254">
        <v>149</v>
      </c>
      <c r="E3254" t="str">
        <f>CONCATENATE(Table3[[#This Row],[Baseline]],Table3[[#This Row],[Rated Power/Lamp]])</f>
        <v>HalogenIncandescentCFL149</v>
      </c>
      <c r="F3254" s="11">
        <f t="shared" si="2"/>
        <v>149</v>
      </c>
      <c r="G3254" s="354" t="s">
        <v>384</v>
      </c>
      <c r="H3254" s="354" t="s">
        <v>385</v>
      </c>
    </row>
    <row r="3255" spans="2:8">
      <c r="B3255" s="12" t="s">
        <v>230</v>
      </c>
      <c r="C3255" t="s">
        <v>223</v>
      </c>
      <c r="D3255">
        <v>150</v>
      </c>
      <c r="E3255" t="str">
        <f>CONCATENATE(Table3[[#This Row],[Baseline]],Table3[[#This Row],[Rated Power/Lamp]])</f>
        <v>HalogenIncandescentCFL150</v>
      </c>
      <c r="F3255" s="11">
        <f t="shared" si="2"/>
        <v>150</v>
      </c>
      <c r="G3255" s="354"/>
      <c r="H3255" s="354"/>
    </row>
    <row r="3256" spans="2:8">
      <c r="B3256" s="12" t="s">
        <v>235</v>
      </c>
      <c r="C3256" t="s">
        <v>223</v>
      </c>
      <c r="D3256">
        <v>20</v>
      </c>
      <c r="E3256" t="str">
        <f>CONCATENATE(Table3[[#This Row],[Baseline]],Table3[[#This Row],[Rated Power/Lamp]])</f>
        <v>FluorescentT12420</v>
      </c>
      <c r="F3256" s="11">
        <v>57</v>
      </c>
      <c r="G3256">
        <v>57</v>
      </c>
      <c r="H3256">
        <v>91</v>
      </c>
    </row>
    <row r="3257" spans="2:8">
      <c r="B3257" s="12" t="s">
        <v>235</v>
      </c>
      <c r="C3257" t="s">
        <v>223</v>
      </c>
      <c r="D3257">
        <v>34</v>
      </c>
      <c r="E3257" t="str">
        <f>CONCATENATE(Table3[[#This Row],[Baseline]],Table3[[#This Row],[Rated Power/Lamp]])</f>
        <v>FluorescentT12434</v>
      </c>
      <c r="F3257" s="11">
        <v>85</v>
      </c>
      <c r="G3257">
        <v>85</v>
      </c>
      <c r="H3257">
        <v>144</v>
      </c>
    </row>
    <row r="3258" spans="2:8">
      <c r="B3258" s="12" t="s">
        <v>235</v>
      </c>
      <c r="C3258" t="s">
        <v>223</v>
      </c>
      <c r="D3258">
        <v>40</v>
      </c>
      <c r="E3258" t="str">
        <f>CONCATENATE(Table3[[#This Row],[Baseline]],Table3[[#This Row],[Rated Power/Lamp]])</f>
        <v>FluorescentT12440</v>
      </c>
      <c r="F3258" s="11">
        <v>97</v>
      </c>
      <c r="G3258">
        <v>97</v>
      </c>
      <c r="H3258">
        <v>172</v>
      </c>
    </row>
    <row r="3259" spans="2:8">
      <c r="B3259" s="12" t="s">
        <v>235</v>
      </c>
      <c r="C3259" t="s">
        <v>223</v>
      </c>
      <c r="D3259">
        <v>60</v>
      </c>
      <c r="E3259" t="str">
        <f>CONCATENATE(Table3[[#This Row],[Baseline]],Table3[[#This Row],[Rated Power/Lamp]])</f>
        <v>FluorescentT12460</v>
      </c>
      <c r="F3259" s="11">
        <v>104</v>
      </c>
      <c r="G3259">
        <v>104</v>
      </c>
      <c r="H3259">
        <v>246</v>
      </c>
    </row>
    <row r="3260" spans="2:8">
      <c r="B3260" s="12" t="s">
        <v>235</v>
      </c>
      <c r="C3260" t="s">
        <v>223</v>
      </c>
      <c r="D3260">
        <v>75</v>
      </c>
      <c r="E3260" t="str">
        <f>CONCATENATE(Table3[[#This Row],[Baseline]],Table3[[#This Row],[Rated Power/Lamp]])</f>
        <v>FluorescentT12475</v>
      </c>
      <c r="F3260" s="11">
        <v>117</v>
      </c>
      <c r="G3260">
        <v>117</v>
      </c>
      <c r="H3260">
        <v>290</v>
      </c>
    </row>
    <row r="3261" spans="2:8">
      <c r="B3261" s="12" t="s">
        <v>235</v>
      </c>
      <c r="C3261" t="s">
        <v>223</v>
      </c>
      <c r="D3261">
        <v>95</v>
      </c>
      <c r="E3261" t="str">
        <f>CONCATENATE(Table3[[#This Row],[Baseline]],Table3[[#This Row],[Rated Power/Lamp]])</f>
        <v>FluorescentT12495</v>
      </c>
      <c r="F3261" s="11">
        <v>208</v>
      </c>
      <c r="G3261">
        <v>208</v>
      </c>
      <c r="H3261">
        <v>406</v>
      </c>
    </row>
    <row r="3262" spans="2:8">
      <c r="B3262" s="12" t="s">
        <v>235</v>
      </c>
      <c r="C3262" t="s">
        <v>223</v>
      </c>
      <c r="D3262">
        <v>110</v>
      </c>
      <c r="E3262" t="str">
        <f>CONCATENATE(Table3[[#This Row],[Baseline]],Table3[[#This Row],[Rated Power/Lamp]])</f>
        <v>FluorescentT124110</v>
      </c>
      <c r="F3262" s="11">
        <v>320</v>
      </c>
      <c r="G3262">
        <v>320</v>
      </c>
      <c r="H3262">
        <v>476</v>
      </c>
    </row>
    <row r="3263" spans="2:8">
      <c r="B3263" s="12" t="s">
        <v>235</v>
      </c>
      <c r="C3263" t="s">
        <v>223</v>
      </c>
      <c r="D3263">
        <v>185</v>
      </c>
      <c r="E3263" t="str">
        <f>CONCATENATE(Table3[[#This Row],[Baseline]],Table3[[#This Row],[Rated Power/Lamp]])</f>
        <v>FluorescentT124185</v>
      </c>
      <c r="F3263" s="11">
        <v>320</v>
      </c>
      <c r="G3263">
        <v>320</v>
      </c>
      <c r="H3263">
        <v>796</v>
      </c>
    </row>
    <row r="3264" spans="2:8">
      <c r="B3264" s="12" t="s">
        <v>235</v>
      </c>
      <c r="C3264" t="s">
        <v>223</v>
      </c>
      <c r="D3264">
        <v>215</v>
      </c>
      <c r="E3264" t="str">
        <f>CONCATENATE(Table3[[#This Row],[Baseline]],Table3[[#This Row],[Rated Power/Lamp]])</f>
        <v>FluorescentT124215</v>
      </c>
      <c r="F3264" s="11">
        <v>320</v>
      </c>
      <c r="G3264">
        <v>320</v>
      </c>
      <c r="H3264">
        <v>640</v>
      </c>
    </row>
    <row r="3265" spans="2:8">
      <c r="B3265" s="12" t="s">
        <v>238</v>
      </c>
      <c r="C3265" t="s">
        <v>223</v>
      </c>
      <c r="D3265">
        <v>20</v>
      </c>
      <c r="E3265" t="str">
        <f>CONCATENATE(Table3[[#This Row],[Baseline]],Table3[[#This Row],[Rated Power/Lamp]])</f>
        <v>FluorescentT12320</v>
      </c>
      <c r="F3265" s="11">
        <v>45</v>
      </c>
      <c r="G3265">
        <v>45</v>
      </c>
      <c r="H3265">
        <v>64</v>
      </c>
    </row>
    <row r="3266" spans="2:8">
      <c r="B3266" s="12" t="s">
        <v>238</v>
      </c>
      <c r="C3266" t="s">
        <v>223</v>
      </c>
      <c r="D3266">
        <v>34</v>
      </c>
      <c r="E3266" t="str">
        <f>CONCATENATE(Table3[[#This Row],[Baseline]],Table3[[#This Row],[Rated Power/Lamp]])</f>
        <v>FluorescentT12334</v>
      </c>
      <c r="F3266" s="11">
        <v>63</v>
      </c>
      <c r="G3266">
        <v>63</v>
      </c>
      <c r="H3266">
        <v>104</v>
      </c>
    </row>
    <row r="3267" spans="2:8">
      <c r="B3267" s="12" t="s">
        <v>238</v>
      </c>
      <c r="C3267" t="s">
        <v>223</v>
      </c>
      <c r="D3267">
        <v>40</v>
      </c>
      <c r="E3267" t="str">
        <f>CONCATENATE(Table3[[#This Row],[Baseline]],Table3[[#This Row],[Rated Power/Lamp]])</f>
        <v>FluorescentT12340</v>
      </c>
      <c r="F3267" s="11">
        <v>72</v>
      </c>
      <c r="G3267">
        <v>72</v>
      </c>
      <c r="H3267">
        <v>141</v>
      </c>
    </row>
    <row r="3268" spans="2:8">
      <c r="B3268" s="12" t="s">
        <v>238</v>
      </c>
      <c r="C3268" t="s">
        <v>223</v>
      </c>
      <c r="D3268">
        <v>60</v>
      </c>
      <c r="E3268" t="str">
        <f>CONCATENATE(Table3[[#This Row],[Baseline]],Table3[[#This Row],[Rated Power/Lamp]])</f>
        <v>FluorescentT12360</v>
      </c>
      <c r="F3268" s="11">
        <v>77</v>
      </c>
      <c r="G3268">
        <v>77</v>
      </c>
      <c r="H3268">
        <v>204</v>
      </c>
    </row>
    <row r="3269" spans="2:8">
      <c r="B3269" s="12" t="s">
        <v>238</v>
      </c>
      <c r="C3269" t="s">
        <v>223</v>
      </c>
      <c r="D3269">
        <v>75</v>
      </c>
      <c r="E3269" t="str">
        <f>CONCATENATE(Table3[[#This Row],[Baseline]],Table3[[#This Row],[Rated Power/Lamp]])</f>
        <v>FluorescentT12375</v>
      </c>
      <c r="F3269" s="11">
        <v>88</v>
      </c>
      <c r="G3269">
        <v>88</v>
      </c>
      <c r="H3269">
        <v>239</v>
      </c>
    </row>
    <row r="3270" spans="2:8">
      <c r="B3270" s="12" t="s">
        <v>238</v>
      </c>
      <c r="C3270" t="s">
        <v>223</v>
      </c>
      <c r="D3270">
        <v>95</v>
      </c>
      <c r="E3270" t="str">
        <f>CONCATENATE(Table3[[#This Row],[Baseline]],Table3[[#This Row],[Rated Power/Lamp]])</f>
        <v>FluorescentT12395</v>
      </c>
      <c r="F3270" s="11">
        <v>168</v>
      </c>
      <c r="G3270">
        <v>168</v>
      </c>
      <c r="H3270">
        <v>323</v>
      </c>
    </row>
    <row r="3271" spans="2:8">
      <c r="B3271" s="12" t="s">
        <v>238</v>
      </c>
      <c r="C3271" t="s">
        <v>223</v>
      </c>
      <c r="D3271">
        <v>110</v>
      </c>
      <c r="E3271" t="str">
        <f>CONCATENATE(Table3[[#This Row],[Baseline]],Table3[[#This Row],[Rated Power/Lamp]])</f>
        <v>FluorescentT123110</v>
      </c>
      <c r="F3271" s="11">
        <v>260</v>
      </c>
      <c r="G3271">
        <v>260</v>
      </c>
      <c r="H3271">
        <v>359</v>
      </c>
    </row>
    <row r="3272" spans="2:8">
      <c r="B3272" s="12" t="s">
        <v>238</v>
      </c>
      <c r="C3272" t="s">
        <v>223</v>
      </c>
      <c r="D3272">
        <v>185</v>
      </c>
      <c r="E3272" t="str">
        <f>CONCATENATE(Table3[[#This Row],[Baseline]],Table3[[#This Row],[Rated Power/Lamp]])</f>
        <v>FluorescentT123185</v>
      </c>
      <c r="F3272" s="11">
        <v>260</v>
      </c>
      <c r="G3272">
        <v>260</v>
      </c>
      <c r="H3272">
        <v>550</v>
      </c>
    </row>
    <row r="3273" spans="2:8">
      <c r="B3273" s="12" t="s">
        <v>238</v>
      </c>
      <c r="C3273" t="s">
        <v>223</v>
      </c>
      <c r="D3273">
        <v>215</v>
      </c>
      <c r="E3273" t="str">
        <f>CONCATENATE(Table3[[#This Row],[Baseline]],Table3[[#This Row],[Rated Power/Lamp]])</f>
        <v>FluorescentT123215</v>
      </c>
      <c r="F3273" s="11">
        <v>260</v>
      </c>
      <c r="G3273">
        <v>260</v>
      </c>
      <c r="H3273">
        <v>518</v>
      </c>
    </row>
    <row r="3274" spans="2:8">
      <c r="B3274" s="12" t="s">
        <v>244</v>
      </c>
      <c r="C3274" t="s">
        <v>223</v>
      </c>
      <c r="D3274">
        <v>20</v>
      </c>
      <c r="E3274" t="str">
        <f>CONCATENATE(Table3[[#This Row],[Baseline]],Table3[[#This Row],[Rated Power/Lamp]])</f>
        <v>FluorescentT12220</v>
      </c>
      <c r="F3274" s="11">
        <v>31</v>
      </c>
      <c r="G3274">
        <v>31</v>
      </c>
      <c r="H3274">
        <v>53</v>
      </c>
    </row>
    <row r="3275" spans="2:8">
      <c r="B3275" s="12" t="s">
        <v>244</v>
      </c>
      <c r="C3275" t="s">
        <v>223</v>
      </c>
      <c r="D3275">
        <v>34</v>
      </c>
      <c r="E3275" t="str">
        <f>CONCATENATE(Table3[[#This Row],[Baseline]],Table3[[#This Row],[Rated Power/Lamp]])</f>
        <v>FluorescentT12234</v>
      </c>
      <c r="F3275" s="11">
        <v>43</v>
      </c>
      <c r="G3275">
        <v>43</v>
      </c>
      <c r="H3275">
        <v>67</v>
      </c>
    </row>
    <row r="3276" spans="2:8">
      <c r="B3276" s="12" t="s">
        <v>244</v>
      </c>
      <c r="C3276" t="s">
        <v>223</v>
      </c>
      <c r="D3276">
        <v>40</v>
      </c>
      <c r="E3276" t="str">
        <f>CONCATENATE(Table3[[#This Row],[Baseline]],Table3[[#This Row],[Rated Power/Lamp]])</f>
        <v>FluorescentT12240</v>
      </c>
      <c r="F3276" s="11">
        <v>48</v>
      </c>
      <c r="G3276">
        <v>48</v>
      </c>
      <c r="H3276">
        <v>87</v>
      </c>
    </row>
    <row r="3277" spans="2:8">
      <c r="B3277" s="12" t="s">
        <v>244</v>
      </c>
      <c r="C3277" t="s">
        <v>223</v>
      </c>
      <c r="D3277">
        <v>60</v>
      </c>
      <c r="E3277" t="str">
        <f>CONCATENATE(Table3[[#This Row],[Baseline]],Table3[[#This Row],[Rated Power/Lamp]])</f>
        <v>FluorescentT12260</v>
      </c>
      <c r="F3277" s="11">
        <v>54</v>
      </c>
      <c r="G3277">
        <v>54</v>
      </c>
      <c r="H3277">
        <v>113</v>
      </c>
    </row>
    <row r="3278" spans="2:8">
      <c r="B3278" s="12" t="s">
        <v>244</v>
      </c>
      <c r="C3278" t="s">
        <v>223</v>
      </c>
      <c r="D3278">
        <v>75</v>
      </c>
      <c r="E3278" t="str">
        <f>CONCATENATE(Table3[[#This Row],[Baseline]],Table3[[#This Row],[Rated Power/Lamp]])</f>
        <v>FluorescentT12275</v>
      </c>
      <c r="F3278" s="11">
        <v>59</v>
      </c>
      <c r="G3278">
        <v>59</v>
      </c>
      <c r="H3278">
        <v>145</v>
      </c>
    </row>
    <row r="3279" spans="2:8">
      <c r="B3279" s="12" t="s">
        <v>244</v>
      </c>
      <c r="C3279" t="s">
        <v>223</v>
      </c>
      <c r="D3279">
        <v>95</v>
      </c>
      <c r="E3279" t="str">
        <f>CONCATENATE(Table3[[#This Row],[Baseline]],Table3[[#This Row],[Rated Power/Lamp]])</f>
        <v>FluorescentT12295</v>
      </c>
      <c r="F3279" s="11">
        <v>104</v>
      </c>
      <c r="G3279">
        <v>104</v>
      </c>
      <c r="H3279">
        <v>203</v>
      </c>
    </row>
    <row r="3280" spans="2:8">
      <c r="B3280" s="12" t="s">
        <v>244</v>
      </c>
      <c r="C3280" t="s">
        <v>223</v>
      </c>
      <c r="D3280">
        <v>110</v>
      </c>
      <c r="E3280" t="str">
        <f>CONCATENATE(Table3[[#This Row],[Baseline]],Table3[[#This Row],[Rated Power/Lamp]])</f>
        <v>FluorescentT122110</v>
      </c>
      <c r="F3280" s="11">
        <v>160</v>
      </c>
      <c r="G3280">
        <v>160</v>
      </c>
      <c r="H3280">
        <v>238</v>
      </c>
    </row>
    <row r="3281" spans="2:8">
      <c r="B3281" s="12" t="s">
        <v>244</v>
      </c>
      <c r="C3281" t="s">
        <v>223</v>
      </c>
      <c r="D3281">
        <v>185</v>
      </c>
      <c r="E3281" t="str">
        <f>CONCATENATE(Table3[[#This Row],[Baseline]],Table3[[#This Row],[Rated Power/Lamp]])</f>
        <v>FluorescentT122185</v>
      </c>
      <c r="F3281" s="11">
        <v>160</v>
      </c>
      <c r="G3281">
        <v>160</v>
      </c>
      <c r="H3281">
        <v>398</v>
      </c>
    </row>
    <row r="3282" spans="2:8">
      <c r="B3282" s="12" t="s">
        <v>244</v>
      </c>
      <c r="C3282" t="s">
        <v>223</v>
      </c>
      <c r="D3282">
        <v>215</v>
      </c>
      <c r="E3282" t="str">
        <f>CONCATENATE(Table3[[#This Row],[Baseline]],Table3[[#This Row],[Rated Power/Lamp]])</f>
        <v>FluorescentT122215</v>
      </c>
      <c r="F3282" s="11">
        <v>160</v>
      </c>
      <c r="G3282">
        <v>160</v>
      </c>
      <c r="H3282">
        <v>320</v>
      </c>
    </row>
    <row r="3283" spans="2:8">
      <c r="B3283" s="12" t="s">
        <v>248</v>
      </c>
      <c r="C3283" t="s">
        <v>223</v>
      </c>
      <c r="D3283">
        <v>20</v>
      </c>
      <c r="E3283" t="str">
        <f>CONCATENATE(Table3[[#This Row],[Baseline]],Table3[[#This Row],[Rated Power/Lamp]])</f>
        <v>FluorescentT12120</v>
      </c>
      <c r="F3283" s="11">
        <v>18</v>
      </c>
      <c r="G3283">
        <v>18</v>
      </c>
      <c r="H3283">
        <v>21</v>
      </c>
    </row>
    <row r="3284" spans="2:8">
      <c r="B3284" s="12" t="s">
        <v>248</v>
      </c>
      <c r="C3284" t="s">
        <v>223</v>
      </c>
      <c r="D3284">
        <v>34</v>
      </c>
      <c r="E3284" t="str">
        <f>CONCATENATE(Table3[[#This Row],[Baseline]],Table3[[#This Row],[Rated Power/Lamp]])</f>
        <v>FluorescentT12134</v>
      </c>
      <c r="F3284" s="11">
        <v>22</v>
      </c>
      <c r="G3284">
        <v>22</v>
      </c>
      <c r="H3284">
        <v>39.099999999999994</v>
      </c>
    </row>
    <row r="3285" spans="2:8">
      <c r="B3285" s="12" t="s">
        <v>248</v>
      </c>
      <c r="C3285" t="s">
        <v>223</v>
      </c>
      <c r="D3285">
        <v>40</v>
      </c>
      <c r="E3285" t="str">
        <f>CONCATENATE(Table3[[#This Row],[Baseline]],Table3[[#This Row],[Rated Power/Lamp]])</f>
        <v>FluorescentT12140</v>
      </c>
      <c r="F3285" s="11">
        <v>25</v>
      </c>
      <c r="G3285">
        <v>25</v>
      </c>
      <c r="H3285">
        <v>42</v>
      </c>
    </row>
    <row r="3286" spans="2:8">
      <c r="B3286" s="12" t="s">
        <v>248</v>
      </c>
      <c r="C3286" t="s">
        <v>223</v>
      </c>
      <c r="D3286">
        <v>60</v>
      </c>
      <c r="E3286" t="str">
        <f>CONCATENATE(Table3[[#This Row],[Baseline]],Table3[[#This Row],[Rated Power/Lamp]])</f>
        <v>FluorescentT12160</v>
      </c>
      <c r="F3286" s="11">
        <v>31</v>
      </c>
      <c r="G3286">
        <v>31</v>
      </c>
      <c r="H3286">
        <v>74</v>
      </c>
    </row>
    <row r="3287" spans="2:8">
      <c r="B3287" s="12" t="s">
        <v>248</v>
      </c>
      <c r="C3287" t="s">
        <v>223</v>
      </c>
      <c r="D3287">
        <v>75</v>
      </c>
      <c r="E3287" t="str">
        <f>CONCATENATE(Table3[[#This Row],[Baseline]],Table3[[#This Row],[Rated Power/Lamp]])</f>
        <v>FluorescentT12175</v>
      </c>
      <c r="F3287" s="11">
        <v>32</v>
      </c>
      <c r="G3287">
        <v>32</v>
      </c>
      <c r="H3287">
        <v>94</v>
      </c>
    </row>
    <row r="3288" spans="2:8">
      <c r="B3288" s="12" t="s">
        <v>248</v>
      </c>
      <c r="C3288" t="s">
        <v>223</v>
      </c>
      <c r="D3288">
        <v>95</v>
      </c>
      <c r="E3288" t="str">
        <f>CONCATENATE(Table3[[#This Row],[Baseline]],Table3[[#This Row],[Rated Power/Lamp]])</f>
        <v>FluorescentT12195</v>
      </c>
      <c r="F3288" s="11">
        <v>52</v>
      </c>
      <c r="G3288">
        <v>52</v>
      </c>
      <c r="H3288">
        <v>120</v>
      </c>
    </row>
    <row r="3289" spans="2:8">
      <c r="B3289" s="12" t="s">
        <v>248</v>
      </c>
      <c r="C3289" t="s">
        <v>223</v>
      </c>
      <c r="D3289">
        <v>110</v>
      </c>
      <c r="E3289" t="str">
        <f>CONCATENATE(Table3[[#This Row],[Baseline]],Table3[[#This Row],[Rated Power/Lamp]])</f>
        <v>FluorescentT121110</v>
      </c>
      <c r="F3289" s="11">
        <v>100</v>
      </c>
      <c r="G3289">
        <v>100</v>
      </c>
      <c r="H3289">
        <v>121</v>
      </c>
    </row>
    <row r="3290" spans="2:8">
      <c r="B3290" s="12" t="s">
        <v>248</v>
      </c>
      <c r="C3290" t="s">
        <v>223</v>
      </c>
      <c r="D3290">
        <v>185</v>
      </c>
      <c r="E3290" t="str">
        <f>CONCATENATE(Table3[[#This Row],[Baseline]],Table3[[#This Row],[Rated Power/Lamp]])</f>
        <v>FluorescentT121185</v>
      </c>
      <c r="F3290" s="11">
        <v>100</v>
      </c>
      <c r="G3290">
        <v>100</v>
      </c>
      <c r="H3290">
        <v>198</v>
      </c>
    </row>
    <row r="3291" spans="2:8">
      <c r="B3291" s="12" t="s">
        <v>248</v>
      </c>
      <c r="C3291" t="s">
        <v>223</v>
      </c>
      <c r="D3291">
        <v>215</v>
      </c>
      <c r="E3291" t="str">
        <f>CONCATENATE(Table3[[#This Row],[Baseline]],Table3[[#This Row],[Rated Power/Lamp]])</f>
        <v>FluorescentT121215</v>
      </c>
      <c r="F3291" s="11">
        <v>100</v>
      </c>
      <c r="G3291">
        <v>100</v>
      </c>
      <c r="H3291">
        <v>213</v>
      </c>
    </row>
    <row r="3292" spans="2:8">
      <c r="B3292" s="169" t="s">
        <v>253</v>
      </c>
      <c r="C3292" t="s">
        <v>223</v>
      </c>
      <c r="D3292" s="163">
        <v>25</v>
      </c>
      <c r="E3292" s="163" t="str">
        <f>CONCATENATE(Table3[[#This Row],[Baseline]],Table3[[#This Row],[Rated Power/Lamp]])</f>
        <v>FluorescentT81225</v>
      </c>
      <c r="F3292" s="170">
        <v>255</v>
      </c>
    </row>
    <row r="3293" spans="2:8">
      <c r="B3293" s="169" t="s">
        <v>253</v>
      </c>
      <c r="C3293" t="s">
        <v>223</v>
      </c>
      <c r="D3293" s="163">
        <v>28</v>
      </c>
      <c r="E3293" s="163" t="str">
        <f>CONCATENATE(Table3[[#This Row],[Baseline]],Table3[[#This Row],[Rated Power/Lamp]])</f>
        <v>FluorescentT81228</v>
      </c>
      <c r="F3293" s="170">
        <v>291</v>
      </c>
    </row>
    <row r="3294" spans="2:8">
      <c r="B3294" s="169" t="s">
        <v>253</v>
      </c>
      <c r="C3294" t="s">
        <v>223</v>
      </c>
      <c r="D3294" s="163">
        <v>32</v>
      </c>
      <c r="E3294" s="163" t="str">
        <f>CONCATENATE(Table3[[#This Row],[Baseline]],Table3[[#This Row],[Rated Power/Lamp]])</f>
        <v>FluorescentT81232</v>
      </c>
      <c r="F3294" s="170">
        <v>351</v>
      </c>
    </row>
    <row r="3295" spans="2:8">
      <c r="B3295" s="169" t="s">
        <v>259</v>
      </c>
      <c r="C3295" t="s">
        <v>223</v>
      </c>
      <c r="D3295" s="163">
        <v>25</v>
      </c>
      <c r="E3295" s="163" t="str">
        <f>CONCATENATE(Table3[[#This Row],[Baseline]],Table3[[#This Row],[Rated Power/Lamp]])</f>
        <v>FluorescentT81025</v>
      </c>
      <c r="F3295" s="170">
        <v>213</v>
      </c>
    </row>
    <row r="3296" spans="2:8">
      <c r="B3296" s="169" t="s">
        <v>259</v>
      </c>
      <c r="C3296" t="s">
        <v>223</v>
      </c>
      <c r="D3296" s="163">
        <v>28</v>
      </c>
      <c r="E3296" s="163" t="str">
        <f>CONCATENATE(Table3[[#This Row],[Baseline]],Table3[[#This Row],[Rated Power/Lamp]])</f>
        <v>FluorescentT81028</v>
      </c>
      <c r="F3296" s="170">
        <v>242</v>
      </c>
    </row>
    <row r="3297" spans="2:6">
      <c r="B3297" s="169" t="s">
        <v>259</v>
      </c>
      <c r="C3297" t="s">
        <v>223</v>
      </c>
      <c r="D3297" s="163">
        <v>32</v>
      </c>
      <c r="E3297" s="163" t="str">
        <f>CONCATENATE(Table3[[#This Row],[Baseline]],Table3[[#This Row],[Rated Power/Lamp]])</f>
        <v>FluorescentT81032</v>
      </c>
      <c r="F3297" s="170">
        <v>293</v>
      </c>
    </row>
    <row r="3298" spans="2:6">
      <c r="B3298" s="169" t="s">
        <v>265</v>
      </c>
      <c r="C3298" t="s">
        <v>223</v>
      </c>
      <c r="D3298" s="163">
        <v>25</v>
      </c>
      <c r="E3298" s="163" t="str">
        <f>CONCATENATE(Table3[[#This Row],[Baseline]],Table3[[#This Row],[Rated Power/Lamp]])</f>
        <v>FluorescentT8825</v>
      </c>
      <c r="F3298" s="170">
        <v>170</v>
      </c>
    </row>
    <row r="3299" spans="2:6">
      <c r="B3299" s="169" t="s">
        <v>265</v>
      </c>
      <c r="C3299" t="s">
        <v>223</v>
      </c>
      <c r="D3299" s="163">
        <v>28</v>
      </c>
      <c r="E3299" s="163" t="str">
        <f>CONCATENATE(Table3[[#This Row],[Baseline]],Table3[[#This Row],[Rated Power/Lamp]])</f>
        <v>FluorescentT8828</v>
      </c>
      <c r="F3299" s="170">
        <v>194</v>
      </c>
    </row>
    <row r="3300" spans="2:6">
      <c r="B3300" s="169" t="s">
        <v>265</v>
      </c>
      <c r="C3300" t="s">
        <v>223</v>
      </c>
      <c r="D3300" s="163">
        <v>32</v>
      </c>
      <c r="E3300" s="163" t="str">
        <f>CONCATENATE(Table3[[#This Row],[Baseline]],Table3[[#This Row],[Rated Power/Lamp]])</f>
        <v>FluorescentT8832</v>
      </c>
      <c r="F3300" s="170">
        <v>234</v>
      </c>
    </row>
    <row r="3301" spans="2:6">
      <c r="B3301" s="12" t="s">
        <v>270</v>
      </c>
      <c r="C3301" t="s">
        <v>223</v>
      </c>
      <c r="D3301">
        <v>25</v>
      </c>
      <c r="E3301" t="str">
        <f>CONCATENATE(Table3[[#This Row],[Baseline]],Table3[[#This Row],[Rated Power/Lamp]])</f>
        <v>FluorescentT8625</v>
      </c>
      <c r="F3301" s="11">
        <v>128</v>
      </c>
    </row>
    <row r="3302" spans="2:6">
      <c r="B3302" s="12" t="s">
        <v>270</v>
      </c>
      <c r="C3302" t="s">
        <v>223</v>
      </c>
      <c r="D3302">
        <v>28</v>
      </c>
      <c r="E3302" t="str">
        <f>CONCATENATE(Table3[[#This Row],[Baseline]],Table3[[#This Row],[Rated Power/Lamp]])</f>
        <v>FluorescentT8628</v>
      </c>
      <c r="F3302" s="11">
        <v>145</v>
      </c>
    </row>
    <row r="3303" spans="2:6">
      <c r="B3303" s="12" t="s">
        <v>270</v>
      </c>
      <c r="C3303" t="s">
        <v>223</v>
      </c>
      <c r="D3303">
        <v>32</v>
      </c>
      <c r="E3303" t="str">
        <f>CONCATENATE(Table3[[#This Row],[Baseline]],Table3[[#This Row],[Rated Power/Lamp]])</f>
        <v>FluorescentT8632</v>
      </c>
      <c r="F3303" s="11">
        <v>169</v>
      </c>
    </row>
    <row r="3304" spans="2:6">
      <c r="B3304" s="169" t="s">
        <v>274</v>
      </c>
      <c r="C3304" t="s">
        <v>223</v>
      </c>
      <c r="D3304" s="163">
        <v>25</v>
      </c>
      <c r="E3304" s="163" t="str">
        <f>CONCATENATE(Table3[[#This Row],[Baseline]],Table3[[#This Row],[Rated Power/Lamp]])</f>
        <v>FluorescentT8525</v>
      </c>
      <c r="F3304" s="170">
        <v>107</v>
      </c>
    </row>
    <row r="3305" spans="2:6">
      <c r="B3305" s="169" t="s">
        <v>274</v>
      </c>
      <c r="C3305" t="s">
        <v>223</v>
      </c>
      <c r="D3305" s="163">
        <v>28</v>
      </c>
      <c r="E3305" s="163" t="str">
        <f>CONCATENATE(Table3[[#This Row],[Baseline]],Table3[[#This Row],[Rated Power/Lamp]])</f>
        <v>FluorescentT8528</v>
      </c>
      <c r="F3305" s="170">
        <v>122</v>
      </c>
    </row>
    <row r="3306" spans="2:6">
      <c r="B3306" s="169" t="s">
        <v>274</v>
      </c>
      <c r="C3306" t="s">
        <v>223</v>
      </c>
      <c r="D3306" s="163">
        <v>32</v>
      </c>
      <c r="E3306" s="163" t="str">
        <f>CONCATENATE(Table3[[#This Row],[Baseline]],Table3[[#This Row],[Rated Power/Lamp]])</f>
        <v>FluorescentT8532</v>
      </c>
      <c r="F3306" s="170">
        <v>149</v>
      </c>
    </row>
    <row r="3307" spans="2:6">
      <c r="B3307" s="12" t="s">
        <v>279</v>
      </c>
      <c r="C3307" t="s">
        <v>223</v>
      </c>
      <c r="D3307">
        <v>17</v>
      </c>
      <c r="E3307" t="str">
        <f>CONCATENATE(Table3[[#This Row],[Baseline]],Table3[[#This Row],[Rated Power/Lamp]])</f>
        <v>FluorescentT8417</v>
      </c>
      <c r="F3307" s="11">
        <v>57</v>
      </c>
    </row>
    <row r="3308" spans="2:6">
      <c r="B3308" s="12" t="s">
        <v>279</v>
      </c>
      <c r="C3308" t="s">
        <v>223</v>
      </c>
      <c r="D3308">
        <v>25</v>
      </c>
      <c r="E3308" t="str">
        <f>CONCATENATE(Table3[[#This Row],[Baseline]],Table3[[#This Row],[Rated Power/Lamp]])</f>
        <v>FluorescentT8425</v>
      </c>
      <c r="F3308" s="11">
        <v>85</v>
      </c>
    </row>
    <row r="3309" spans="2:6">
      <c r="B3309" s="12" t="s">
        <v>279</v>
      </c>
      <c r="C3309" t="s">
        <v>223</v>
      </c>
      <c r="D3309">
        <v>28</v>
      </c>
      <c r="E3309" t="str">
        <f>CONCATENATE(Table3[[#This Row],[Baseline]],Table3[[#This Row],[Rated Power/Lamp]])</f>
        <v>FluorescentT8428</v>
      </c>
      <c r="F3309" s="11">
        <v>97</v>
      </c>
    </row>
    <row r="3310" spans="2:6">
      <c r="B3310" s="12" t="s">
        <v>279</v>
      </c>
      <c r="C3310" t="s">
        <v>223</v>
      </c>
      <c r="D3310">
        <v>30</v>
      </c>
      <c r="E3310" t="str">
        <f>CONCATENATE(Table3[[#This Row],[Baseline]],Table3[[#This Row],[Rated Power/Lamp]])</f>
        <v>FluorescentT8430</v>
      </c>
      <c r="F3310" s="11">
        <v>104</v>
      </c>
    </row>
    <row r="3311" spans="2:6">
      <c r="B3311" s="12" t="s">
        <v>279</v>
      </c>
      <c r="C3311" t="s">
        <v>223</v>
      </c>
      <c r="D3311">
        <v>32</v>
      </c>
      <c r="E3311" t="str">
        <f>CONCATENATE(Table3[[#This Row],[Baseline]],Table3[[#This Row],[Rated Power/Lamp]])</f>
        <v>FluorescentT8432</v>
      </c>
      <c r="F3311" s="11">
        <v>117</v>
      </c>
    </row>
    <row r="3312" spans="2:6">
      <c r="B3312" s="12" t="s">
        <v>279</v>
      </c>
      <c r="C3312" t="s">
        <v>223</v>
      </c>
      <c r="D3312">
        <v>59</v>
      </c>
      <c r="E3312" t="str">
        <f>CONCATENATE(Table3[[#This Row],[Baseline]],Table3[[#This Row],[Rated Power/Lamp]])</f>
        <v>FluorescentT8459</v>
      </c>
      <c r="F3312" s="11">
        <v>208</v>
      </c>
    </row>
    <row r="3313" spans="2:6">
      <c r="B3313" s="12" t="s">
        <v>279</v>
      </c>
      <c r="C3313" t="s">
        <v>223</v>
      </c>
      <c r="D3313">
        <v>86</v>
      </c>
      <c r="E3313" t="str">
        <f>CONCATENATE(Table3[[#This Row],[Baseline]],Table3[[#This Row],[Rated Power/Lamp]])</f>
        <v>FluorescentT8486</v>
      </c>
      <c r="F3313" s="11">
        <v>320</v>
      </c>
    </row>
    <row r="3314" spans="2:6">
      <c r="B3314" s="12" t="s">
        <v>283</v>
      </c>
      <c r="C3314" t="s">
        <v>223</v>
      </c>
      <c r="D3314">
        <v>17</v>
      </c>
      <c r="E3314" t="str">
        <f>CONCATENATE(Table3[[#This Row],[Baseline]],Table3[[#This Row],[Rated Power/Lamp]])</f>
        <v>FluorescentT8317</v>
      </c>
      <c r="F3314" s="11">
        <v>45</v>
      </c>
    </row>
    <row r="3315" spans="2:6">
      <c r="B3315" s="12" t="s">
        <v>283</v>
      </c>
      <c r="C3315" t="s">
        <v>223</v>
      </c>
      <c r="D3315">
        <v>25</v>
      </c>
      <c r="E3315" t="str">
        <f>CONCATENATE(Table3[[#This Row],[Baseline]],Table3[[#This Row],[Rated Power/Lamp]])</f>
        <v>FluorescentT8325</v>
      </c>
      <c r="F3315" s="11">
        <v>63</v>
      </c>
    </row>
    <row r="3316" spans="2:6">
      <c r="B3316" s="12" t="s">
        <v>283</v>
      </c>
      <c r="C3316" t="s">
        <v>223</v>
      </c>
      <c r="D3316">
        <v>28</v>
      </c>
      <c r="E3316" t="str">
        <f>CONCATENATE(Table3[[#This Row],[Baseline]],Table3[[#This Row],[Rated Power/Lamp]])</f>
        <v>FluorescentT8328</v>
      </c>
      <c r="F3316" s="11">
        <v>72</v>
      </c>
    </row>
    <row r="3317" spans="2:6">
      <c r="B3317" s="12" t="s">
        <v>283</v>
      </c>
      <c r="C3317" t="s">
        <v>223</v>
      </c>
      <c r="D3317">
        <v>30</v>
      </c>
      <c r="E3317" t="str">
        <f>CONCATENATE(Table3[[#This Row],[Baseline]],Table3[[#This Row],[Rated Power/Lamp]])</f>
        <v>FluorescentT8330</v>
      </c>
      <c r="F3317" s="11">
        <v>77</v>
      </c>
    </row>
    <row r="3318" spans="2:6">
      <c r="B3318" s="12" t="s">
        <v>283</v>
      </c>
      <c r="C3318" t="s">
        <v>223</v>
      </c>
      <c r="D3318">
        <v>32</v>
      </c>
      <c r="E3318" t="str">
        <f>CONCATENATE(Table3[[#This Row],[Baseline]],Table3[[#This Row],[Rated Power/Lamp]])</f>
        <v>FluorescentT8332</v>
      </c>
      <c r="F3318" s="11">
        <v>88</v>
      </c>
    </row>
    <row r="3319" spans="2:6">
      <c r="B3319" s="12" t="s">
        <v>283</v>
      </c>
      <c r="C3319" t="s">
        <v>223</v>
      </c>
      <c r="D3319">
        <v>59</v>
      </c>
      <c r="E3319" t="str">
        <f>CONCATENATE(Table3[[#This Row],[Baseline]],Table3[[#This Row],[Rated Power/Lamp]])</f>
        <v>FluorescentT8359</v>
      </c>
      <c r="F3319" s="11">
        <v>168</v>
      </c>
    </row>
    <row r="3320" spans="2:6">
      <c r="B3320" s="12" t="s">
        <v>283</v>
      </c>
      <c r="C3320" t="s">
        <v>223</v>
      </c>
      <c r="D3320">
        <v>86</v>
      </c>
      <c r="E3320" t="str">
        <f>CONCATENATE(Table3[[#This Row],[Baseline]],Table3[[#This Row],[Rated Power/Lamp]])</f>
        <v>FluorescentT8386</v>
      </c>
      <c r="F3320" s="11">
        <v>260</v>
      </c>
    </row>
    <row r="3321" spans="2:6">
      <c r="B3321" s="12" t="s">
        <v>288</v>
      </c>
      <c r="C3321" t="s">
        <v>223</v>
      </c>
      <c r="D3321">
        <v>17</v>
      </c>
      <c r="E3321" t="str">
        <f>CONCATENATE(Table3[[#This Row],[Baseline]],Table3[[#This Row],[Rated Power/Lamp]])</f>
        <v>FluorescentT8217</v>
      </c>
      <c r="F3321" s="11">
        <v>31</v>
      </c>
    </row>
    <row r="3322" spans="2:6">
      <c r="B3322" s="12" t="s">
        <v>288</v>
      </c>
      <c r="C3322" t="s">
        <v>223</v>
      </c>
      <c r="D3322">
        <v>25</v>
      </c>
      <c r="E3322" t="str">
        <f>CONCATENATE(Table3[[#This Row],[Baseline]],Table3[[#This Row],[Rated Power/Lamp]])</f>
        <v>FluorescentT8225</v>
      </c>
      <c r="F3322" s="11">
        <v>43</v>
      </c>
    </row>
    <row r="3323" spans="2:6">
      <c r="B3323" s="12" t="s">
        <v>288</v>
      </c>
      <c r="C3323" t="s">
        <v>223</v>
      </c>
      <c r="D3323">
        <v>28</v>
      </c>
      <c r="E3323" t="str">
        <f>CONCATENATE(Table3[[#This Row],[Baseline]],Table3[[#This Row],[Rated Power/Lamp]])</f>
        <v>FluorescentT8228</v>
      </c>
      <c r="F3323" s="11">
        <v>48</v>
      </c>
    </row>
    <row r="3324" spans="2:6">
      <c r="B3324" s="12" t="s">
        <v>288</v>
      </c>
      <c r="C3324" t="s">
        <v>223</v>
      </c>
      <c r="D3324">
        <v>30</v>
      </c>
      <c r="E3324" t="str">
        <f>CONCATENATE(Table3[[#This Row],[Baseline]],Table3[[#This Row],[Rated Power/Lamp]])</f>
        <v>FluorescentT8230</v>
      </c>
      <c r="F3324" s="11">
        <v>54</v>
      </c>
    </row>
    <row r="3325" spans="2:6">
      <c r="B3325" s="12" t="s">
        <v>288</v>
      </c>
      <c r="C3325" t="s">
        <v>223</v>
      </c>
      <c r="D3325">
        <v>32</v>
      </c>
      <c r="E3325" t="str">
        <f>CONCATENATE(Table3[[#This Row],[Baseline]],Table3[[#This Row],[Rated Power/Lamp]])</f>
        <v>FluorescentT8232</v>
      </c>
      <c r="F3325" s="11">
        <v>59</v>
      </c>
    </row>
    <row r="3326" spans="2:6">
      <c r="B3326" s="12" t="s">
        <v>288</v>
      </c>
      <c r="C3326" t="s">
        <v>223</v>
      </c>
      <c r="D3326">
        <v>59</v>
      </c>
      <c r="E3326" t="str">
        <f>CONCATENATE(Table3[[#This Row],[Baseline]],Table3[[#This Row],[Rated Power/Lamp]])</f>
        <v>FluorescentT8259</v>
      </c>
      <c r="F3326" s="11">
        <v>104</v>
      </c>
    </row>
    <row r="3327" spans="2:6">
      <c r="B3327" s="12" t="s">
        <v>288</v>
      </c>
      <c r="C3327" t="s">
        <v>223</v>
      </c>
      <c r="D3327">
        <v>86</v>
      </c>
      <c r="E3327" t="str">
        <f>CONCATENATE(Table3[[#This Row],[Baseline]],Table3[[#This Row],[Rated Power/Lamp]])</f>
        <v>FluorescentT8286</v>
      </c>
      <c r="F3327" s="11">
        <v>160</v>
      </c>
    </row>
    <row r="3328" spans="2:6">
      <c r="B3328" s="12" t="s">
        <v>291</v>
      </c>
      <c r="C3328" t="s">
        <v>223</v>
      </c>
      <c r="D3328">
        <v>17</v>
      </c>
      <c r="E3328" t="str">
        <f>CONCATENATE(Table3[[#This Row],[Baseline]],Table3[[#This Row],[Rated Power/Lamp]])</f>
        <v>FluorescentT8117</v>
      </c>
      <c r="F3328" s="11">
        <v>18</v>
      </c>
    </row>
    <row r="3329" spans="2:6">
      <c r="B3329" s="12" t="s">
        <v>291</v>
      </c>
      <c r="C3329" t="s">
        <v>223</v>
      </c>
      <c r="D3329">
        <v>25</v>
      </c>
      <c r="E3329" t="str">
        <f>CONCATENATE(Table3[[#This Row],[Baseline]],Table3[[#This Row],[Rated Power/Lamp]])</f>
        <v>FluorescentT8125</v>
      </c>
      <c r="F3329" s="11">
        <v>22</v>
      </c>
    </row>
    <row r="3330" spans="2:6">
      <c r="B3330" s="12" t="s">
        <v>291</v>
      </c>
      <c r="C3330" t="s">
        <v>223</v>
      </c>
      <c r="D3330">
        <v>28</v>
      </c>
      <c r="E3330" t="str">
        <f>CONCATENATE(Table3[[#This Row],[Baseline]],Table3[[#This Row],[Rated Power/Lamp]])</f>
        <v>FluorescentT8128</v>
      </c>
      <c r="F3330" s="11">
        <v>25</v>
      </c>
    </row>
    <row r="3331" spans="2:6">
      <c r="B3331" s="12" t="s">
        <v>291</v>
      </c>
      <c r="C3331" t="s">
        <v>223</v>
      </c>
      <c r="D3331">
        <v>30</v>
      </c>
      <c r="E3331" t="str">
        <f>CONCATENATE(Table3[[#This Row],[Baseline]],Table3[[#This Row],[Rated Power/Lamp]])</f>
        <v>FluorescentT8130</v>
      </c>
      <c r="F3331" s="11">
        <v>31</v>
      </c>
    </row>
    <row r="3332" spans="2:6">
      <c r="B3332" s="12" t="s">
        <v>291</v>
      </c>
      <c r="C3332" t="s">
        <v>223</v>
      </c>
      <c r="D3332">
        <v>32</v>
      </c>
      <c r="E3332" t="str">
        <f>CONCATENATE(Table3[[#This Row],[Baseline]],Table3[[#This Row],[Rated Power/Lamp]])</f>
        <v>FluorescentT8132</v>
      </c>
      <c r="F3332" s="11">
        <v>32</v>
      </c>
    </row>
    <row r="3333" spans="2:6">
      <c r="B3333" s="12" t="s">
        <v>291</v>
      </c>
      <c r="C3333" t="s">
        <v>223</v>
      </c>
      <c r="D3333">
        <v>59</v>
      </c>
      <c r="E3333" t="str">
        <f>CONCATENATE(Table3[[#This Row],[Baseline]],Table3[[#This Row],[Rated Power/Lamp]])</f>
        <v>FluorescentT8159</v>
      </c>
      <c r="F3333" s="11">
        <v>52</v>
      </c>
    </row>
    <row r="3334" spans="2:6">
      <c r="B3334" s="12" t="s">
        <v>291</v>
      </c>
      <c r="C3334" t="s">
        <v>223</v>
      </c>
      <c r="D3334">
        <v>86</v>
      </c>
      <c r="E3334" t="str">
        <f>CONCATENATE(Table3[[#This Row],[Baseline]],Table3[[#This Row],[Rated Power/Lamp]])</f>
        <v>FluorescentT8186</v>
      </c>
      <c r="F3334" s="11">
        <v>100</v>
      </c>
    </row>
    <row r="3335" spans="2:6">
      <c r="B3335" s="169" t="s">
        <v>295</v>
      </c>
      <c r="C3335" t="s">
        <v>223</v>
      </c>
      <c r="D3335" s="163">
        <v>47</v>
      </c>
      <c r="E3335" s="163" t="str">
        <f>CONCATENATE(Table3[[#This Row],[Baseline]],Table3[[#This Row],[Rated Power/Lamp]])</f>
        <v>FluorescentT51247</v>
      </c>
      <c r="F3335" s="170">
        <f>F3346*3</f>
        <v>612</v>
      </c>
    </row>
    <row r="3336" spans="2:6">
      <c r="B3336" s="169" t="s">
        <v>295</v>
      </c>
      <c r="C3336" t="s">
        <v>223</v>
      </c>
      <c r="D3336" s="163">
        <v>54</v>
      </c>
      <c r="E3336" s="163" t="str">
        <f>CONCATENATE(Table3[[#This Row],[Baseline]],Table3[[#This Row],[Rated Power/Lamp]])</f>
        <v>FluorescentT51254</v>
      </c>
      <c r="F3336" s="170">
        <f>F3347*3</f>
        <v>702</v>
      </c>
    </row>
    <row r="3337" spans="2:6">
      <c r="B3337" s="169" t="s">
        <v>298</v>
      </c>
      <c r="C3337" t="s">
        <v>223</v>
      </c>
      <c r="D3337" s="163">
        <v>47</v>
      </c>
      <c r="E3337" s="163" t="str">
        <f>CONCATENATE(Table3[[#This Row],[Baseline]],Table3[[#This Row],[Rated Power/Lamp]])</f>
        <v>FluorescentT51047</v>
      </c>
      <c r="F3337" s="170">
        <f>F3346+F3346+F3352</f>
        <v>510</v>
      </c>
    </row>
    <row r="3338" spans="2:6">
      <c r="B3338" s="169" t="s">
        <v>298</v>
      </c>
      <c r="C3338" t="s">
        <v>223</v>
      </c>
      <c r="D3338" s="163">
        <v>54</v>
      </c>
      <c r="E3338" s="163" t="str">
        <f>CONCATENATE(Table3[[#This Row],[Baseline]],Table3[[#This Row],[Rated Power/Lamp]])</f>
        <v>FluorescentT51054</v>
      </c>
      <c r="F3338" s="170">
        <f>F3347+F3347+F3353</f>
        <v>585</v>
      </c>
    </row>
    <row r="3339" spans="2:6">
      <c r="B3339" s="169" t="s">
        <v>302</v>
      </c>
      <c r="C3339" t="s">
        <v>223</v>
      </c>
      <c r="D3339" s="163">
        <v>47</v>
      </c>
      <c r="E3339" s="163" t="str">
        <f>CONCATENATE(Table3[[#This Row],[Baseline]],Table3[[#This Row],[Rated Power/Lamp]])</f>
        <v>FluorescentT5847</v>
      </c>
      <c r="F3339" s="170">
        <f>F3346*2</f>
        <v>408</v>
      </c>
    </row>
    <row r="3340" spans="2:6">
      <c r="B3340" s="169" t="s">
        <v>302</v>
      </c>
      <c r="C3340" t="s">
        <v>223</v>
      </c>
      <c r="D3340" s="163">
        <v>54</v>
      </c>
      <c r="E3340" s="163" t="str">
        <f>CONCATENATE(Table3[[#This Row],[Baseline]],Table3[[#This Row],[Rated Power/Lamp]])</f>
        <v>FluorescentT5854</v>
      </c>
      <c r="F3340" s="170">
        <f>F3347*2</f>
        <v>468</v>
      </c>
    </row>
    <row r="3341" spans="2:6">
      <c r="B3341" s="12" t="s">
        <v>305</v>
      </c>
      <c r="C3341" t="s">
        <v>223</v>
      </c>
      <c r="D3341">
        <v>47</v>
      </c>
      <c r="E3341" t="str">
        <f>CONCATENATE(Table3[[#This Row],[Baseline]],Table3[[#This Row],[Rated Power/Lamp]])</f>
        <v>FluorescentT5647</v>
      </c>
      <c r="F3341" s="11">
        <v>312</v>
      </c>
    </row>
    <row r="3342" spans="2:6">
      <c r="B3342" s="12" t="s">
        <v>305</v>
      </c>
      <c r="C3342" t="s">
        <v>223</v>
      </c>
      <c r="D3342">
        <v>54</v>
      </c>
      <c r="E3342" t="str">
        <f>CONCATENATE(Table3[[#This Row],[Baseline]],Table3[[#This Row],[Rated Power/Lamp]])</f>
        <v>FluorescentT5654</v>
      </c>
      <c r="F3342" s="11">
        <v>358</v>
      </c>
    </row>
    <row r="3343" spans="2:6">
      <c r="B3343" s="12" t="s">
        <v>310</v>
      </c>
      <c r="C3343" t="s">
        <v>223</v>
      </c>
      <c r="D3343">
        <v>47</v>
      </c>
      <c r="E3343" t="str">
        <f>CONCATENATE(Table3[[#This Row],[Baseline]],Table3[[#This Row],[Rated Power/Lamp]])</f>
        <v>FluorescentT5547</v>
      </c>
      <c r="F3343" s="11">
        <v>257</v>
      </c>
    </row>
    <row r="3344" spans="2:6">
      <c r="B3344" s="12" t="s">
        <v>310</v>
      </c>
      <c r="C3344" t="s">
        <v>223</v>
      </c>
      <c r="D3344">
        <v>54</v>
      </c>
      <c r="E3344" t="str">
        <f>CONCATENATE(Table3[[#This Row],[Baseline]],Table3[[#This Row],[Rated Power/Lamp]])</f>
        <v>FluorescentT5554</v>
      </c>
      <c r="F3344" s="11">
        <v>295</v>
      </c>
    </row>
    <row r="3345" spans="2:6">
      <c r="B3345" s="12" t="s">
        <v>315</v>
      </c>
      <c r="C3345" t="s">
        <v>223</v>
      </c>
      <c r="D3345">
        <v>28</v>
      </c>
      <c r="E3345" t="str">
        <f>CONCATENATE(Table3[[#This Row],[Baseline]],Table3[[#This Row],[Rated Power/Lamp]])</f>
        <v>FluorescentT5428</v>
      </c>
      <c r="F3345" s="11">
        <v>126</v>
      </c>
    </row>
    <row r="3346" spans="2:6">
      <c r="B3346" s="12" t="s">
        <v>315</v>
      </c>
      <c r="C3346" t="s">
        <v>223</v>
      </c>
      <c r="D3346">
        <v>47</v>
      </c>
      <c r="E3346" t="str">
        <f>CONCATENATE(Table3[[#This Row],[Baseline]],Table3[[#This Row],[Rated Power/Lamp]])</f>
        <v>FluorescentT5447</v>
      </c>
      <c r="F3346" s="11">
        <v>204</v>
      </c>
    </row>
    <row r="3347" spans="2:6">
      <c r="B3347" s="12" t="s">
        <v>315</v>
      </c>
      <c r="C3347" t="s">
        <v>223</v>
      </c>
      <c r="D3347">
        <v>54</v>
      </c>
      <c r="E3347" t="str">
        <f>CONCATENATE(Table3[[#This Row],[Baseline]],Table3[[#This Row],[Rated Power/Lamp]])</f>
        <v>FluorescentT5454</v>
      </c>
      <c r="F3347" s="11">
        <v>234</v>
      </c>
    </row>
    <row r="3348" spans="2:6">
      <c r="B3348" s="12" t="s">
        <v>320</v>
      </c>
      <c r="C3348" t="s">
        <v>223</v>
      </c>
      <c r="D3348">
        <v>28</v>
      </c>
      <c r="E3348" t="str">
        <f>CONCATENATE(Table3[[#This Row],[Baseline]],Table3[[#This Row],[Rated Power/Lamp]])</f>
        <v>FluorescentT5328</v>
      </c>
      <c r="F3348" s="11">
        <v>95</v>
      </c>
    </row>
    <row r="3349" spans="2:6">
      <c r="B3349" s="12" t="s">
        <v>320</v>
      </c>
      <c r="C3349" t="s">
        <v>223</v>
      </c>
      <c r="D3349">
        <v>47</v>
      </c>
      <c r="E3349" t="str">
        <f>CONCATENATE(Table3[[#This Row],[Baseline]],Table3[[#This Row],[Rated Power/Lamp]])</f>
        <v>FluorescentT5347</v>
      </c>
      <c r="F3349" s="11">
        <v>156</v>
      </c>
    </row>
    <row r="3350" spans="2:6">
      <c r="B3350" s="12" t="s">
        <v>320</v>
      </c>
      <c r="C3350" t="s">
        <v>223</v>
      </c>
      <c r="D3350">
        <v>54</v>
      </c>
      <c r="E3350" t="str">
        <f>CONCATENATE(Table3[[#This Row],[Baseline]],Table3[[#This Row],[Rated Power/Lamp]])</f>
        <v>FluorescentT5354</v>
      </c>
      <c r="F3350" s="11">
        <v>179</v>
      </c>
    </row>
    <row r="3351" spans="2:6">
      <c r="B3351" s="12" t="s">
        <v>325</v>
      </c>
      <c r="C3351" t="s">
        <v>223</v>
      </c>
      <c r="D3351">
        <v>28</v>
      </c>
      <c r="E3351" t="str">
        <f>CONCATENATE(Table3[[#This Row],[Baseline]],Table3[[#This Row],[Rated Power/Lamp]])</f>
        <v>FluorescentT5228</v>
      </c>
      <c r="F3351" s="11">
        <v>63</v>
      </c>
    </row>
    <row r="3352" spans="2:6">
      <c r="B3352" s="12" t="s">
        <v>325</v>
      </c>
      <c r="C3352" t="s">
        <v>223</v>
      </c>
      <c r="D3352">
        <v>47</v>
      </c>
      <c r="E3352" t="str">
        <f>CONCATENATE(Table3[[#This Row],[Baseline]],Table3[[#This Row],[Rated Power/Lamp]])</f>
        <v>FluorescentT5247</v>
      </c>
      <c r="F3352" s="11">
        <v>102</v>
      </c>
    </row>
    <row r="3353" spans="2:6">
      <c r="B3353" s="12" t="s">
        <v>325</v>
      </c>
      <c r="C3353" t="s">
        <v>223</v>
      </c>
      <c r="D3353">
        <v>54</v>
      </c>
      <c r="E3353" t="str">
        <f>CONCATENATE(Table3[[#This Row],[Baseline]],Table3[[#This Row],[Rated Power/Lamp]])</f>
        <v>FluorescentT5254</v>
      </c>
      <c r="F3353" s="11">
        <v>117</v>
      </c>
    </row>
    <row r="3354" spans="2:6">
      <c r="B3354" s="12" t="s">
        <v>329</v>
      </c>
      <c r="C3354" t="s">
        <v>223</v>
      </c>
      <c r="D3354">
        <v>28</v>
      </c>
      <c r="E3354" t="str">
        <f>CONCATENATE(Table3[[#This Row],[Baseline]],Table3[[#This Row],[Rated Power/Lamp]])</f>
        <v>FluorescentT5128</v>
      </c>
      <c r="F3354" s="11">
        <v>32</v>
      </c>
    </row>
    <row r="3355" spans="2:6">
      <c r="B3355" s="12" t="s">
        <v>329</v>
      </c>
      <c r="C3355" t="s">
        <v>223</v>
      </c>
      <c r="D3355">
        <v>47</v>
      </c>
      <c r="E3355" t="str">
        <f>CONCATENATE(Table3[[#This Row],[Baseline]],Table3[[#This Row],[Rated Power/Lamp]])</f>
        <v>FluorescentT5147</v>
      </c>
      <c r="F3355" s="11">
        <v>54</v>
      </c>
    </row>
    <row r="3356" spans="2:6">
      <c r="B3356" s="12" t="s">
        <v>329</v>
      </c>
      <c r="C3356" t="s">
        <v>223</v>
      </c>
      <c r="D3356">
        <v>54</v>
      </c>
      <c r="E3356" t="str">
        <f>CONCATENATE(Table3[[#This Row],[Baseline]],Table3[[#This Row],[Rated Power/Lamp]])</f>
        <v>FluorescentT5154</v>
      </c>
      <c r="F3356" s="11">
        <v>62</v>
      </c>
    </row>
    <row r="3357" spans="2:6">
      <c r="B3357" s="12" t="s">
        <v>334</v>
      </c>
      <c r="C3357" t="s">
        <v>223</v>
      </c>
      <c r="D3357">
        <v>50</v>
      </c>
      <c r="E3357" t="str">
        <f>CONCATENATE(Table3[[#This Row],[Baseline]],Table3[[#This Row],[Rated Power/Lamp]])</f>
        <v>MH50</v>
      </c>
      <c r="F3357" s="11">
        <v>62</v>
      </c>
    </row>
    <row r="3358" spans="2:6">
      <c r="B3358" s="12" t="s">
        <v>334</v>
      </c>
      <c r="C3358" t="s">
        <v>223</v>
      </c>
      <c r="D3358">
        <v>70</v>
      </c>
      <c r="E3358" t="str">
        <f>CONCATENATE(Table3[[#This Row],[Baseline]],Table3[[#This Row],[Rated Power/Lamp]])</f>
        <v>MH70</v>
      </c>
      <c r="F3358" s="11">
        <v>93</v>
      </c>
    </row>
    <row r="3359" spans="2:6">
      <c r="B3359" s="12" t="s">
        <v>334</v>
      </c>
      <c r="C3359" t="s">
        <v>223</v>
      </c>
      <c r="D3359">
        <v>100</v>
      </c>
      <c r="E3359" t="str">
        <f>CONCATENATE(Table3[[#This Row],[Baseline]],Table3[[#This Row],[Rated Power/Lamp]])</f>
        <v>MH100</v>
      </c>
      <c r="F3359" s="11">
        <v>125</v>
      </c>
    </row>
    <row r="3360" spans="2:6">
      <c r="B3360" s="12" t="s">
        <v>334</v>
      </c>
      <c r="C3360" t="s">
        <v>223</v>
      </c>
      <c r="D3360">
        <v>150</v>
      </c>
      <c r="E3360" t="str">
        <f>CONCATENATE(Table3[[#This Row],[Baseline]],Table3[[#This Row],[Rated Power/Lamp]])</f>
        <v>MH150</v>
      </c>
      <c r="F3360" s="11">
        <v>173</v>
      </c>
    </row>
    <row r="3361" spans="2:6">
      <c r="B3361" s="12" t="s">
        <v>334</v>
      </c>
      <c r="C3361" t="s">
        <v>223</v>
      </c>
      <c r="D3361">
        <v>175</v>
      </c>
      <c r="E3361" t="str">
        <f>CONCATENATE(Table3[[#This Row],[Baseline]],Table3[[#This Row],[Rated Power/Lamp]])</f>
        <v>MH175</v>
      </c>
      <c r="F3361" s="11">
        <v>189</v>
      </c>
    </row>
    <row r="3362" spans="2:6">
      <c r="B3362" s="12" t="s">
        <v>334</v>
      </c>
      <c r="C3362" t="s">
        <v>223</v>
      </c>
      <c r="D3362">
        <v>250</v>
      </c>
      <c r="E3362" t="str">
        <f>CONCATENATE(Table3[[#This Row],[Baseline]],Table3[[#This Row],[Rated Power/Lamp]])</f>
        <v>MH250</v>
      </c>
      <c r="F3362" s="11">
        <v>272</v>
      </c>
    </row>
    <row r="3363" spans="2:6">
      <c r="B3363" s="12" t="s">
        <v>334</v>
      </c>
      <c r="C3363" t="s">
        <v>223</v>
      </c>
      <c r="D3363">
        <v>320</v>
      </c>
      <c r="E3363" t="str">
        <f>CONCATENATE(Table3[[#This Row],[Baseline]],Table3[[#This Row],[Rated Power/Lamp]])</f>
        <v>MH320</v>
      </c>
      <c r="F3363" s="11">
        <v>342</v>
      </c>
    </row>
    <row r="3364" spans="2:6">
      <c r="B3364" s="12" t="s">
        <v>334</v>
      </c>
      <c r="C3364" t="s">
        <v>223</v>
      </c>
      <c r="D3364">
        <v>350</v>
      </c>
      <c r="E3364" t="str">
        <f>CONCATENATE(Table3[[#This Row],[Baseline]],Table3[[#This Row],[Rated Power/Lamp]])</f>
        <v>MH350</v>
      </c>
      <c r="F3364" s="11">
        <v>375</v>
      </c>
    </row>
    <row r="3365" spans="2:6">
      <c r="B3365" s="12" t="s">
        <v>334</v>
      </c>
      <c r="C3365" t="s">
        <v>223</v>
      </c>
      <c r="D3365">
        <v>400</v>
      </c>
      <c r="E3365" t="str">
        <f>CONCATENATE(Table3[[#This Row],[Baseline]],Table3[[#This Row],[Rated Power/Lamp]])</f>
        <v>MH400</v>
      </c>
      <c r="F3365" s="11">
        <v>456</v>
      </c>
    </row>
    <row r="3366" spans="2:6">
      <c r="B3366" s="12" t="s">
        <v>334</v>
      </c>
      <c r="C3366" t="s">
        <v>223</v>
      </c>
      <c r="D3366">
        <v>450</v>
      </c>
      <c r="E3366" t="str">
        <f>CONCATENATE(Table3[[#This Row],[Baseline]],Table3[[#This Row],[Rated Power/Lamp]])</f>
        <v>MH450</v>
      </c>
      <c r="F3366" s="11">
        <v>506</v>
      </c>
    </row>
    <row r="3367" spans="2:6">
      <c r="B3367" s="12" t="s">
        <v>334</v>
      </c>
      <c r="C3367" t="s">
        <v>223</v>
      </c>
      <c r="D3367">
        <v>750</v>
      </c>
      <c r="E3367" t="str">
        <f>CONCATENATE(Table3[[#This Row],[Baseline]],Table3[[#This Row],[Rated Power/Lamp]])</f>
        <v>MH750</v>
      </c>
      <c r="F3367" s="11">
        <v>834</v>
      </c>
    </row>
    <row r="3368" spans="2:6">
      <c r="B3368" s="12" t="s">
        <v>334</v>
      </c>
      <c r="C3368" t="s">
        <v>223</v>
      </c>
      <c r="D3368">
        <v>1000</v>
      </c>
      <c r="E3368" t="str">
        <f>CONCATENATE(Table3[[#This Row],[Baseline]],Table3[[#This Row],[Rated Power/Lamp]])</f>
        <v>MH1000</v>
      </c>
      <c r="F3368" s="11">
        <v>1080</v>
      </c>
    </row>
    <row r="3369" spans="2:6">
      <c r="B3369" s="12" t="s">
        <v>334</v>
      </c>
      <c r="C3369" t="s">
        <v>223</v>
      </c>
      <c r="D3369">
        <v>1500</v>
      </c>
      <c r="E3369" t="str">
        <f>CONCATENATE(Table3[[#This Row],[Baseline]],Table3[[#This Row],[Rated Power/Lamp]])</f>
        <v>MH1500</v>
      </c>
      <c r="F3369" s="11">
        <v>1610</v>
      </c>
    </row>
    <row r="3370" spans="2:6">
      <c r="B3370" s="12" t="s">
        <v>337</v>
      </c>
      <c r="C3370" t="s">
        <v>223</v>
      </c>
      <c r="D3370">
        <v>35</v>
      </c>
      <c r="E3370" t="str">
        <f>CONCATENATE(Table3[[#This Row],[Baseline]],Table3[[#This Row],[Rated Power/Lamp]])</f>
        <v>HPS35</v>
      </c>
      <c r="F3370" s="11">
        <v>43</v>
      </c>
    </row>
    <row r="3371" spans="2:6">
      <c r="B3371" s="12" t="s">
        <v>337</v>
      </c>
      <c r="C3371" t="s">
        <v>223</v>
      </c>
      <c r="D3371">
        <v>50</v>
      </c>
      <c r="E3371" t="str">
        <f>CONCATENATE(Table3[[#This Row],[Baseline]],Table3[[#This Row],[Rated Power/Lamp]])</f>
        <v>HPS50</v>
      </c>
      <c r="F3371" s="11">
        <v>64</v>
      </c>
    </row>
    <row r="3372" spans="2:6">
      <c r="B3372" s="12" t="s">
        <v>337</v>
      </c>
      <c r="C3372" t="s">
        <v>223</v>
      </c>
      <c r="D3372">
        <v>70</v>
      </c>
      <c r="E3372" t="str">
        <f>CONCATENATE(Table3[[#This Row],[Baseline]],Table3[[#This Row],[Rated Power/Lamp]])</f>
        <v>HPS70</v>
      </c>
      <c r="F3372" s="11">
        <v>86</v>
      </c>
    </row>
    <row r="3373" spans="2:6">
      <c r="B3373" s="12" t="s">
        <v>337</v>
      </c>
      <c r="C3373" t="s">
        <v>223</v>
      </c>
      <c r="D3373">
        <v>100</v>
      </c>
      <c r="E3373" t="str">
        <f>CONCATENATE(Table3[[#This Row],[Baseline]],Table3[[#This Row],[Rated Power/Lamp]])</f>
        <v>HPS100</v>
      </c>
      <c r="F3373" s="11">
        <v>130</v>
      </c>
    </row>
    <row r="3374" spans="2:6">
      <c r="B3374" s="12" t="s">
        <v>337</v>
      </c>
      <c r="C3374" t="s">
        <v>223</v>
      </c>
      <c r="D3374">
        <v>150</v>
      </c>
      <c r="E3374" t="str">
        <f>CONCATENATE(Table3[[#This Row],[Baseline]],Table3[[#This Row],[Rated Power/Lamp]])</f>
        <v>HPS150</v>
      </c>
      <c r="F3374" s="11">
        <v>188</v>
      </c>
    </row>
    <row r="3375" spans="2:6">
      <c r="B3375" s="12" t="s">
        <v>337</v>
      </c>
      <c r="C3375" t="s">
        <v>223</v>
      </c>
      <c r="D3375">
        <v>200</v>
      </c>
      <c r="E3375" t="str">
        <f>CONCATENATE(Table3[[#This Row],[Baseline]],Table3[[#This Row],[Rated Power/Lamp]])</f>
        <v>HPS200</v>
      </c>
      <c r="F3375" s="11">
        <v>240</v>
      </c>
    </row>
    <row r="3376" spans="2:6">
      <c r="B3376" s="12" t="s">
        <v>337</v>
      </c>
      <c r="C3376" t="s">
        <v>223</v>
      </c>
      <c r="D3376">
        <v>250</v>
      </c>
      <c r="E3376" t="str">
        <f>CONCATENATE(Table3[[#This Row],[Baseline]],Table3[[#This Row],[Rated Power/Lamp]])</f>
        <v>HPS250</v>
      </c>
      <c r="F3376" s="11">
        <v>295</v>
      </c>
    </row>
    <row r="3377" spans="2:6">
      <c r="B3377" s="12" t="s">
        <v>337</v>
      </c>
      <c r="C3377" t="s">
        <v>223</v>
      </c>
      <c r="D3377">
        <v>310</v>
      </c>
      <c r="E3377" t="str">
        <f>CONCATENATE(Table3[[#This Row],[Baseline]],Table3[[#This Row],[Rated Power/Lamp]])</f>
        <v>HPS310</v>
      </c>
      <c r="F3377" s="11">
        <v>365</v>
      </c>
    </row>
    <row r="3378" spans="2:6">
      <c r="B3378" s="12" t="s">
        <v>337</v>
      </c>
      <c r="C3378" t="s">
        <v>223</v>
      </c>
      <c r="D3378">
        <v>360</v>
      </c>
      <c r="E3378" t="str">
        <f>CONCATENATE(Table3[[#This Row],[Baseline]],Table3[[#This Row],[Rated Power/Lamp]])</f>
        <v>HPS360</v>
      </c>
      <c r="F3378" s="11">
        <v>414</v>
      </c>
    </row>
    <row r="3379" spans="2:6">
      <c r="B3379" s="12" t="s">
        <v>337</v>
      </c>
      <c r="C3379" t="s">
        <v>223</v>
      </c>
      <c r="D3379">
        <v>400</v>
      </c>
      <c r="E3379" t="str">
        <f>CONCATENATE(Table3[[#This Row],[Baseline]],Table3[[#This Row],[Rated Power/Lamp]])</f>
        <v>HPS400</v>
      </c>
      <c r="F3379" s="11">
        <v>457</v>
      </c>
    </row>
    <row r="3380" spans="2:6">
      <c r="B3380" s="12" t="s">
        <v>337</v>
      </c>
      <c r="C3380" t="s">
        <v>223</v>
      </c>
      <c r="D3380">
        <v>1000</v>
      </c>
      <c r="E3380" t="str">
        <f>CONCATENATE(Table3[[#This Row],[Baseline]],Table3[[#This Row],[Rated Power/Lamp]])</f>
        <v>HPS1000</v>
      </c>
      <c r="F3380" s="11">
        <v>1100</v>
      </c>
    </row>
    <row r="3381" spans="2:6">
      <c r="B3381" s="12" t="s">
        <v>342</v>
      </c>
      <c r="C3381" t="s">
        <v>51</v>
      </c>
      <c r="D3381">
        <v>13</v>
      </c>
      <c r="E3381" t="str">
        <f>CONCATENATE(Table3[[#This Row],[Baseline]],Table3[[#This Row],[Rated Power/Lamp]])</f>
        <v>Exit13</v>
      </c>
      <c r="F3381" s="11">
        <f t="shared" ref="F3381:F3386" si="3">D3381</f>
        <v>13</v>
      </c>
    </row>
    <row r="3382" spans="2:6">
      <c r="B3382" s="12" t="s">
        <v>342</v>
      </c>
      <c r="C3382" t="s">
        <v>51</v>
      </c>
      <c r="D3382">
        <v>14</v>
      </c>
      <c r="E3382" t="str">
        <f>CONCATENATE(Table3[[#This Row],[Baseline]],Table3[[#This Row],[Rated Power/Lamp]])</f>
        <v>Exit14</v>
      </c>
      <c r="F3382" s="11">
        <f t="shared" si="3"/>
        <v>14</v>
      </c>
    </row>
    <row r="3383" spans="2:6">
      <c r="B3383" s="12" t="s">
        <v>342</v>
      </c>
      <c r="C3383" t="s">
        <v>51</v>
      </c>
      <c r="D3383">
        <v>15</v>
      </c>
      <c r="E3383" t="str">
        <f>CONCATENATE(Table3[[#This Row],[Baseline]],Table3[[#This Row],[Rated Power/Lamp]])</f>
        <v>Exit15</v>
      </c>
      <c r="F3383" s="11">
        <f t="shared" si="3"/>
        <v>15</v>
      </c>
    </row>
    <row r="3384" spans="2:6">
      <c r="B3384" s="12" t="s">
        <v>342</v>
      </c>
      <c r="C3384" t="s">
        <v>51</v>
      </c>
      <c r="D3384">
        <v>16</v>
      </c>
      <c r="E3384" t="str">
        <f>CONCATENATE(Table3[[#This Row],[Baseline]],Table3[[#This Row],[Rated Power/Lamp]])</f>
        <v>Exit16</v>
      </c>
      <c r="F3384" s="11">
        <f t="shared" si="3"/>
        <v>16</v>
      </c>
    </row>
    <row r="3385" spans="2:6">
      <c r="B3385" s="12" t="s">
        <v>342</v>
      </c>
      <c r="C3385" t="s">
        <v>51</v>
      </c>
      <c r="D3385">
        <v>30</v>
      </c>
      <c r="E3385" t="str">
        <f>CONCATENATE(Table3[[#This Row],[Baseline]],Table3[[#This Row],[Rated Power/Lamp]])</f>
        <v>Exit30</v>
      </c>
      <c r="F3385" s="11">
        <f t="shared" si="3"/>
        <v>30</v>
      </c>
    </row>
    <row r="3386" spans="2:6">
      <c r="B3386" s="12" t="s">
        <v>342</v>
      </c>
      <c r="C3386" t="s">
        <v>51</v>
      </c>
      <c r="D3386">
        <v>40</v>
      </c>
      <c r="E3386" t="str">
        <f>CONCATENATE(Table3[[#This Row],[Baseline]],Table3[[#This Row],[Rated Power/Lamp]])</f>
        <v>Exit40</v>
      </c>
      <c r="F3386" s="11">
        <f t="shared" si="3"/>
        <v>40</v>
      </c>
    </row>
  </sheetData>
  <sheetProtection algorithmName="SHA-512" hashValue="fK27mxROrKusWm5d9qYbKzQ4Z45wk4a8VtlGwLvPNZiCNIXJIj2608hdqDgm6eDKn9QOFXGKtwG9znMs/Gs20w==" saltValue="d9LkEQ0ZNwVg44PlghQd3g==" spinCount="100000" sheet="1" objects="1" scenarios="1"/>
  <mergeCells count="2">
    <mergeCell ref="G3254:G3255"/>
    <mergeCell ref="H3254:H3255"/>
  </mergeCells>
  <phoneticPr fontId="44" type="noConversion"/>
  <pageMargins left="0.7" right="0.7" top="0.75" bottom="0.75" header="0.3" footer="0.3"/>
  <pageSetup orientation="portrait" horizontalDpi="1200" verticalDpi="1200" r:id="rId1"/>
  <legacy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CC2A0-FF01-4925-A1FA-DC78673B51AB}">
  <sheetPr codeName="Sheet3"/>
  <dimension ref="A1:Z92"/>
  <sheetViews>
    <sheetView showGridLines="0" topLeftCell="C1" zoomScaleNormal="100" workbookViewId="0">
      <selection activeCell="K20" sqref="K20"/>
    </sheetView>
  </sheetViews>
  <sheetFormatPr defaultColWidth="9" defaultRowHeight="14.25"/>
  <cols>
    <col min="1" max="1" width="38.375" style="78" customWidth="1"/>
    <col min="2" max="2" width="23.875" style="78" customWidth="1"/>
    <col min="3" max="3" width="21.375" style="78" customWidth="1"/>
    <col min="4" max="4" width="20.25" style="78" customWidth="1"/>
    <col min="5" max="5" width="9.75" style="78" customWidth="1"/>
    <col min="6" max="6" width="11.625" style="78" bestFit="1" customWidth="1"/>
    <col min="7" max="7" width="17.75" style="78" customWidth="1"/>
    <col min="8" max="8" width="26" style="78" customWidth="1"/>
    <col min="9" max="9" width="22.75" style="78" customWidth="1"/>
    <col min="10" max="10" width="26.125" style="78" bestFit="1" customWidth="1"/>
    <col min="11" max="11" width="24" style="78" bestFit="1" customWidth="1"/>
    <col min="12" max="12" width="17.625" style="81" customWidth="1"/>
    <col min="13" max="13" width="25.625" style="78" customWidth="1"/>
    <col min="14" max="14" width="10.875" style="78" customWidth="1"/>
    <col min="15" max="15" width="12.375" style="81" bestFit="1" customWidth="1"/>
    <col min="16" max="16" width="23.75" style="78" bestFit="1" customWidth="1"/>
    <col min="17" max="17" width="11.75" style="78" customWidth="1"/>
    <col min="18" max="18" width="23.875" style="78" bestFit="1" customWidth="1"/>
    <col min="19" max="19" width="23.375" style="78" bestFit="1" customWidth="1"/>
    <col min="20" max="20" width="10" style="78" bestFit="1" customWidth="1"/>
    <col min="21" max="21" width="18.125" style="149" customWidth="1"/>
    <col min="22" max="22" width="19" style="82" customWidth="1"/>
    <col min="23" max="23" width="20.875" style="82" bestFit="1" customWidth="1"/>
    <col min="24" max="24" width="18.5" style="78" customWidth="1"/>
    <col min="25" max="25" width="21" style="78" bestFit="1" customWidth="1"/>
    <col min="26" max="26" width="20.875" style="78" bestFit="1" customWidth="1"/>
    <col min="27" max="16384" width="9" style="78"/>
  </cols>
  <sheetData>
    <row r="1" spans="1:26" s="73" customFormat="1" ht="18.75" thickBot="1">
      <c r="A1" s="71" t="s">
        <v>0</v>
      </c>
      <c r="B1" s="72"/>
      <c r="G1" s="71" t="s">
        <v>386</v>
      </c>
      <c r="H1" s="72"/>
      <c r="L1" s="74"/>
      <c r="O1" s="74"/>
      <c r="U1" s="148"/>
      <c r="V1" s="75"/>
      <c r="W1" s="75"/>
    </row>
    <row r="2" spans="1:26" ht="30" thickBot="1">
      <c r="A2" s="76" t="s">
        <v>2</v>
      </c>
      <c r="B2" s="77" t="s">
        <v>3</v>
      </c>
      <c r="G2" s="79" t="s">
        <v>387</v>
      </c>
      <c r="H2" s="80">
        <f>0.75*'Project Summary'!C13</f>
        <v>0</v>
      </c>
    </row>
    <row r="3" spans="1:26" s="85" customFormat="1" ht="57.75" customHeight="1" thickBot="1">
      <c r="A3" s="83" t="s">
        <v>6</v>
      </c>
      <c r="B3" s="84" t="s">
        <v>7</v>
      </c>
      <c r="G3" s="86" t="s">
        <v>388</v>
      </c>
      <c r="H3" s="87">
        <f>IF('Project Summary'!C16&lt;=1,0,'Project Summary'!C13-'Project Summary'!C9)</f>
        <v>0</v>
      </c>
      <c r="U3" s="150"/>
    </row>
    <row r="4" spans="1:26" ht="15.75" thickBot="1">
      <c r="A4" s="88" t="s">
        <v>389</v>
      </c>
      <c r="B4" s="89" t="s">
        <v>9</v>
      </c>
    </row>
    <row r="5" spans="1:26" s="90" customFormat="1">
      <c r="U5" s="151"/>
    </row>
    <row r="6" spans="1:26" s="90" customFormat="1" ht="15" thickBot="1">
      <c r="F6" s="355" t="s">
        <v>390</v>
      </c>
      <c r="G6" s="355"/>
      <c r="H6" s="239">
        <v>50000</v>
      </c>
      <c r="I6" s="240" t="s">
        <v>391</v>
      </c>
      <c r="U6" s="151"/>
    </row>
    <row r="7" spans="1:26" s="90" customFormat="1" ht="18.75" thickBot="1">
      <c r="A7" s="91" t="s">
        <v>10</v>
      </c>
      <c r="B7" s="92"/>
      <c r="C7" s="93"/>
      <c r="J7" s="78"/>
      <c r="U7" s="151"/>
    </row>
    <row r="8" spans="1:26" s="90" customFormat="1" ht="26.25" customHeight="1">
      <c r="A8" s="94" t="s">
        <v>11</v>
      </c>
      <c r="B8" s="95">
        <f>'Project Inputs'!B8</f>
        <v>0</v>
      </c>
      <c r="C8" s="96" t="s">
        <v>12</v>
      </c>
      <c r="J8" s="78"/>
      <c r="U8" s="151"/>
    </row>
    <row r="9" spans="1:26" s="90" customFormat="1" ht="26.25" customHeight="1">
      <c r="A9" s="237" t="s">
        <v>392</v>
      </c>
      <c r="B9" s="238">
        <f>'Project Inputs'!B9</f>
        <v>0</v>
      </c>
      <c r="C9" s="99"/>
      <c r="J9" s="78"/>
      <c r="U9" s="151"/>
    </row>
    <row r="10" spans="1:26" s="90" customFormat="1">
      <c r="A10" s="97" t="s">
        <v>393</v>
      </c>
      <c r="B10" s="98">
        <f>'Project Inputs'!B10</f>
        <v>0</v>
      </c>
      <c r="C10" s="99"/>
      <c r="U10" s="151"/>
    </row>
    <row r="11" spans="1:26" s="90" customFormat="1">
      <c r="A11" s="97" t="s">
        <v>394</v>
      </c>
      <c r="B11" s="98">
        <f>'Project Inputs'!B11</f>
        <v>0</v>
      </c>
      <c r="C11" s="99"/>
      <c r="U11" s="151"/>
    </row>
    <row r="12" spans="1:26" s="90" customFormat="1">
      <c r="A12" s="97" t="s">
        <v>395</v>
      </c>
      <c r="B12" s="98">
        <f>'Project Inputs'!B12</f>
        <v>0</v>
      </c>
      <c r="C12" s="99"/>
      <c r="U12" s="151"/>
    </row>
    <row r="13" spans="1:26" s="90" customFormat="1" ht="15" thickBot="1">
      <c r="A13" s="330" t="s">
        <v>396</v>
      </c>
      <c r="B13" s="331">
        <v>5.6999999999999998E-4</v>
      </c>
      <c r="C13" s="332" t="s">
        <v>18</v>
      </c>
      <c r="U13" s="151"/>
    </row>
    <row r="15" spans="1:26" ht="15" thickBot="1"/>
    <row r="16" spans="1:26" s="73" customFormat="1" ht="18.75" thickBot="1">
      <c r="A16" s="100" t="s">
        <v>19</v>
      </c>
      <c r="B16" s="101"/>
      <c r="C16" s="101"/>
      <c r="D16" s="101"/>
      <c r="E16" s="101"/>
      <c r="F16" s="101"/>
      <c r="G16" s="101"/>
      <c r="H16" s="102"/>
      <c r="I16" s="101"/>
      <c r="J16" s="101"/>
      <c r="K16" s="101"/>
      <c r="L16" s="101"/>
      <c r="M16" s="101"/>
      <c r="N16" s="101"/>
      <c r="O16" s="103"/>
      <c r="P16" s="100" t="s">
        <v>397</v>
      </c>
      <c r="Q16" s="101"/>
      <c r="R16" s="101"/>
      <c r="S16" s="101"/>
      <c r="T16" s="103"/>
      <c r="U16" s="356" t="s">
        <v>21</v>
      </c>
      <c r="V16" s="357"/>
      <c r="W16" s="357"/>
      <c r="X16" s="357"/>
      <c r="Y16" s="357"/>
      <c r="Z16" s="358"/>
    </row>
    <row r="17" spans="1:26" ht="18.75" thickBot="1">
      <c r="A17" s="104" t="s">
        <v>22</v>
      </c>
      <c r="B17" s="105"/>
      <c r="C17" s="105"/>
      <c r="D17" s="105"/>
      <c r="E17" s="105"/>
      <c r="F17" s="105"/>
      <c r="G17" s="106"/>
      <c r="H17" s="104" t="s">
        <v>23</v>
      </c>
      <c r="I17" s="105"/>
      <c r="J17" s="105"/>
      <c r="K17" s="105"/>
      <c r="L17" s="105"/>
      <c r="M17" s="105"/>
      <c r="N17" s="105"/>
      <c r="O17" s="106"/>
      <c r="P17" s="107" t="s">
        <v>22</v>
      </c>
      <c r="Q17" s="108"/>
      <c r="R17" s="109" t="s">
        <v>23</v>
      </c>
      <c r="S17" s="110"/>
      <c r="T17" s="111"/>
      <c r="U17" s="356" t="s">
        <v>24</v>
      </c>
      <c r="V17" s="357"/>
      <c r="W17" s="358"/>
      <c r="X17" s="356" t="s">
        <v>25</v>
      </c>
      <c r="Y17" s="357"/>
      <c r="Z17" s="358"/>
    </row>
    <row r="18" spans="1:26" ht="30.75" thickBot="1">
      <c r="A18" s="112" t="s">
        <v>22</v>
      </c>
      <c r="B18" s="113" t="s">
        <v>398</v>
      </c>
      <c r="C18" s="113" t="s">
        <v>399</v>
      </c>
      <c r="D18" s="113" t="s">
        <v>400</v>
      </c>
      <c r="E18" s="113" t="s">
        <v>28</v>
      </c>
      <c r="F18" s="113" t="s">
        <v>401</v>
      </c>
      <c r="G18" s="114" t="s">
        <v>402</v>
      </c>
      <c r="H18" s="112" t="s">
        <v>23</v>
      </c>
      <c r="I18" s="113" t="s">
        <v>403</v>
      </c>
      <c r="J18" s="113" t="s">
        <v>404</v>
      </c>
      <c r="K18" s="113" t="s">
        <v>405</v>
      </c>
      <c r="L18" s="113" t="s">
        <v>399</v>
      </c>
      <c r="M18" s="113" t="s">
        <v>406</v>
      </c>
      <c r="N18" s="113" t="s">
        <v>28</v>
      </c>
      <c r="O18" s="115" t="s">
        <v>401</v>
      </c>
      <c r="P18" s="116" t="s">
        <v>36</v>
      </c>
      <c r="Q18" s="117" t="s">
        <v>407</v>
      </c>
      <c r="R18" s="116" t="s">
        <v>37</v>
      </c>
      <c r="S18" s="117" t="s">
        <v>408</v>
      </c>
      <c r="T18" s="118" t="s">
        <v>38</v>
      </c>
      <c r="U18" s="119" t="s">
        <v>39</v>
      </c>
      <c r="V18" s="120" t="s">
        <v>40</v>
      </c>
      <c r="W18" s="121" t="s">
        <v>41</v>
      </c>
      <c r="X18" s="122" t="s">
        <v>39</v>
      </c>
      <c r="Y18" s="123" t="s">
        <v>40</v>
      </c>
      <c r="Z18" s="124" t="s">
        <v>41</v>
      </c>
    </row>
    <row r="19" spans="1:26">
      <c r="A19" s="125">
        <f>'Project Inputs'!A19</f>
        <v>0</v>
      </c>
      <c r="B19" s="126" t="str">
        <f>IFERROR(VLOOKUP(A19,Table4[],2,FALSE),"")</f>
        <v/>
      </c>
      <c r="C19" s="127">
        <f>'Project Inputs'!B19</f>
        <v>0</v>
      </c>
      <c r="D19" s="128" t="str">
        <f>IFERROR(VLOOKUP(B19&amp;C19,Table3[[CombinedBaselinePower]:[Actual Power/Unit]],2,FALSE),"")</f>
        <v/>
      </c>
      <c r="E19" s="128" t="str">
        <f>IFERROR(VLOOKUP(Calcs!B19,Table3[],2,FALSE),"")</f>
        <v/>
      </c>
      <c r="F19" s="127">
        <f>'Project Inputs'!D19</f>
        <v>0</v>
      </c>
      <c r="G19" s="129">
        <f>'Project Inputs'!E19</f>
        <v>0</v>
      </c>
      <c r="H19" s="125">
        <f>'Project Inputs'!G19</f>
        <v>0</v>
      </c>
      <c r="I19" s="126" t="str">
        <f>IFERROR(VLOOKUP(H19,Table5[],2,FALSE),"")</f>
        <v/>
      </c>
      <c r="J19" s="130">
        <f>'Project Inputs'!H19</f>
        <v>0</v>
      </c>
      <c r="K19" s="126" t="str">
        <f>IFERROR(VLOOKUP(J19,Table6[],2,FALSE),"")</f>
        <v/>
      </c>
      <c r="L19" s="127">
        <f>'Project Inputs'!I19</f>
        <v>0</v>
      </c>
      <c r="M19" s="126" t="str">
        <f>IFERROR(VLOOKUP(I19&amp;K19&amp;L19,Table2[[#All],[Measure &amp; Variant &amp; RatedW]:[Actual Power]],2,FALSE),"")</f>
        <v/>
      </c>
      <c r="N19" s="126" t="str">
        <f>IFERROR(VLOOKUP(I19&amp;K19,Table9[#All],2,FALSE),"")</f>
        <v/>
      </c>
      <c r="O19" s="131">
        <f>'Project Inputs'!K19</f>
        <v>0</v>
      </c>
      <c r="P19" s="125">
        <f>'Project Inputs'!L19</f>
        <v>0</v>
      </c>
      <c r="Q19" s="126" t="e">
        <f>VLOOKUP(P19,Table7[],2,FALSE)</f>
        <v>#N/A</v>
      </c>
      <c r="R19" s="125">
        <f>'Project Inputs'!M19</f>
        <v>0</v>
      </c>
      <c r="S19" s="126" t="e">
        <f>VLOOKUP(R19,Table8[[Control]:[Reduction]],2,FALSE)</f>
        <v>#N/A</v>
      </c>
      <c r="T19" s="132">
        <f>'Project Inputs'!N19</f>
        <v>0</v>
      </c>
      <c r="U19" s="152" t="str">
        <f>IFERROR((D19*F19*G19*52/1000)-(M19*O19*G19*52/1000),"Input entry error.")</f>
        <v>Input entry error.</v>
      </c>
      <c r="V19" s="133" t="str">
        <f>IFERROR(U19*Calcs!$B$8,"")</f>
        <v/>
      </c>
      <c r="W19" s="134" t="str">
        <f>IFERROR(VLOOKUP(I19&amp;K19,Table9[],4,FALSE)/(G19*52),"")</f>
        <v/>
      </c>
      <c r="X19" s="135" t="str">
        <f>IFERROR((M19*O19/1000)*(((G19-G19*Q19)*52)-(G19-G19*S19)*52),"Input entry error.")</f>
        <v>Input entry error.</v>
      </c>
      <c r="Y19" s="133" t="str">
        <f>IFERROR(X19*Calcs!$B$8,"")</f>
        <v/>
      </c>
      <c r="Z19" s="136" t="str">
        <f>IFERROR(VLOOKUP(R19,Table8[],3,FALSE),"")</f>
        <v/>
      </c>
    </row>
    <row r="20" spans="1:26">
      <c r="A20" s="137">
        <f>'Project Inputs'!A20</f>
        <v>0</v>
      </c>
      <c r="B20" s="78" t="str">
        <f>IFERROR(VLOOKUP(A20,Table4[],2,FALSE),"")</f>
        <v/>
      </c>
      <c r="C20" s="138">
        <f>'Project Inputs'!B20</f>
        <v>0</v>
      </c>
      <c r="D20" s="81" t="str">
        <f>IFERROR(VLOOKUP(B20&amp;C20,Table3[[CombinedBaselinePower]:[Actual Power/Unit]],2,FALSE),"")</f>
        <v/>
      </c>
      <c r="E20" s="81" t="str">
        <f>IFERROR(VLOOKUP(Calcs!B20,Table3[],2,FALSE),"")</f>
        <v/>
      </c>
      <c r="F20" s="138">
        <f>'Project Inputs'!D20</f>
        <v>0</v>
      </c>
      <c r="G20" s="139">
        <f>'Project Inputs'!E20</f>
        <v>0</v>
      </c>
      <c r="H20" s="137">
        <f>'Project Inputs'!G20</f>
        <v>0</v>
      </c>
      <c r="I20" s="78" t="str">
        <f>IFERROR(VLOOKUP(H20,Table5[],2,FALSE),"")</f>
        <v/>
      </c>
      <c r="J20" s="140">
        <f>'Project Inputs'!H20</f>
        <v>0</v>
      </c>
      <c r="K20" s="78" t="str">
        <f>IFERROR(VLOOKUP(J20,Table6[],2,FALSE),"")</f>
        <v/>
      </c>
      <c r="L20" s="138">
        <f>'Project Inputs'!I20</f>
        <v>0</v>
      </c>
      <c r="M20" s="78" t="str">
        <f>IFERROR(VLOOKUP(I20&amp;K20&amp;L20,Table2[[#All],[Measure &amp; Variant &amp; RatedW]:[Actual Power]],2,FALSE),"")</f>
        <v/>
      </c>
      <c r="N20" s="78" t="str">
        <f>IFERROR(VLOOKUP(I20&amp;K20,Table9[#All],2,FALSE),"")</f>
        <v/>
      </c>
      <c r="O20" s="141">
        <f>'Project Inputs'!K20</f>
        <v>0</v>
      </c>
      <c r="P20" s="137">
        <f>'Project Inputs'!L20</f>
        <v>0</v>
      </c>
      <c r="Q20" s="78" t="e">
        <f>VLOOKUP(P20,Table7[],2,FALSE)</f>
        <v>#N/A</v>
      </c>
      <c r="R20" s="137">
        <f>'Project Inputs'!M20</f>
        <v>0</v>
      </c>
      <c r="S20" s="78" t="e">
        <f>VLOOKUP(R20,Table8[[Control]:[Reduction]],2,FALSE)</f>
        <v>#N/A</v>
      </c>
      <c r="T20" s="142">
        <f>'Project Inputs'!N20</f>
        <v>0</v>
      </c>
      <c r="U20" s="153" t="str">
        <f>IFERROR((D20*F20*G20*52/1000)-(M20*O20*G20*52/1000),"Input entry error.")</f>
        <v>Input entry error.</v>
      </c>
      <c r="V20" s="143" t="str">
        <f>IFERROR(U20*Calcs!$B$8,"")</f>
        <v/>
      </c>
      <c r="W20" s="144" t="str">
        <f>IFERROR(VLOOKUP(I20&amp;K20,Table9[],4,FALSE)/(G20*52),"")</f>
        <v/>
      </c>
      <c r="X20" s="145" t="str">
        <f t="shared" ref="X20:X66" si="0">IFERROR((M20*O20/1000)*(((G20-G20*Q20)*52)-(G20-G20*S20)*52),"Input entry error.")</f>
        <v>Input entry error.</v>
      </c>
      <c r="Y20" s="143" t="str">
        <f>IFERROR(X20*Calcs!$B$8,"")</f>
        <v/>
      </c>
      <c r="Z20" s="146" t="str">
        <f>IFERROR(VLOOKUP(R20,Table8[],3,FALSE),"")</f>
        <v/>
      </c>
    </row>
    <row r="21" spans="1:26">
      <c r="A21" s="137">
        <f>'Project Inputs'!A21</f>
        <v>0</v>
      </c>
      <c r="B21" s="78" t="str">
        <f>IFERROR(VLOOKUP(A21,Table4[],2,FALSE),"")</f>
        <v/>
      </c>
      <c r="C21" s="138">
        <f>'Project Inputs'!B21</f>
        <v>0</v>
      </c>
      <c r="D21" s="81" t="str">
        <f>IFERROR(VLOOKUP(B21&amp;C21,Table3[[CombinedBaselinePower]:[Actual Power/Unit]],2,FALSE),"")</f>
        <v/>
      </c>
      <c r="E21" s="81" t="str">
        <f>IFERROR(VLOOKUP(Calcs!B21,Table3[],2,FALSE),"")</f>
        <v/>
      </c>
      <c r="F21" s="138">
        <f>'Project Inputs'!D21</f>
        <v>0</v>
      </c>
      <c r="G21" s="139">
        <f>'Project Inputs'!E21</f>
        <v>0</v>
      </c>
      <c r="H21" s="137">
        <f>'Project Inputs'!G21</f>
        <v>0</v>
      </c>
      <c r="I21" s="78" t="str">
        <f>IFERROR(VLOOKUP(H21,Table5[],2,FALSE),"")</f>
        <v/>
      </c>
      <c r="J21" s="140">
        <f>'Project Inputs'!H21</f>
        <v>0</v>
      </c>
      <c r="K21" s="78" t="str">
        <f>IFERROR(VLOOKUP(J21,Table6[],2,FALSE),"")</f>
        <v/>
      </c>
      <c r="L21" s="138">
        <f>'Project Inputs'!I21</f>
        <v>0</v>
      </c>
      <c r="M21" s="78" t="str">
        <f>IFERROR(VLOOKUP(I21&amp;K21&amp;L21,Table2[[#All],[Measure &amp; Variant &amp; RatedW]:[Actual Power]],2,FALSE),"")</f>
        <v/>
      </c>
      <c r="N21" s="78" t="str">
        <f>IFERROR(VLOOKUP(I21&amp;K21,Table9[#All],2,FALSE),"")</f>
        <v/>
      </c>
      <c r="O21" s="141">
        <f>'Project Inputs'!K21</f>
        <v>0</v>
      </c>
      <c r="P21" s="137">
        <f>'Project Inputs'!L21</f>
        <v>0</v>
      </c>
      <c r="Q21" s="78" t="e">
        <f>VLOOKUP(P21,Table7[],2,FALSE)</f>
        <v>#N/A</v>
      </c>
      <c r="R21" s="137">
        <f>'Project Inputs'!M21</f>
        <v>0</v>
      </c>
      <c r="S21" s="78" t="e">
        <f>VLOOKUP(R21,Table8[[Control]:[Reduction]],2,FALSE)</f>
        <v>#N/A</v>
      </c>
      <c r="T21" s="142">
        <f>'Project Inputs'!N21</f>
        <v>0</v>
      </c>
      <c r="U21" s="153" t="str">
        <f t="shared" ref="U21:U66" si="1">IFERROR((D21*F21*G21*52/1000)-(M21*O21*G21*52/1000),"Input entry error.")</f>
        <v>Input entry error.</v>
      </c>
      <c r="V21" s="143" t="str">
        <f>IFERROR(U21*Calcs!$B$8,"")</f>
        <v/>
      </c>
      <c r="W21" s="144" t="str">
        <f>IFERROR(VLOOKUP(I21&amp;K21,Table9[],4,FALSE)/(G21*52),"")</f>
        <v/>
      </c>
      <c r="X21" s="145" t="str">
        <f t="shared" si="0"/>
        <v>Input entry error.</v>
      </c>
      <c r="Y21" s="143" t="str">
        <f>IFERROR(X21*Calcs!$B$8,"")</f>
        <v/>
      </c>
      <c r="Z21" s="146" t="str">
        <f>IFERROR(VLOOKUP(R21,Table8[],3,FALSE),"")</f>
        <v/>
      </c>
    </row>
    <row r="22" spans="1:26">
      <c r="A22" s="137">
        <f>'Project Inputs'!A22</f>
        <v>0</v>
      </c>
      <c r="B22" s="78" t="str">
        <f>IFERROR(VLOOKUP(A22,Table4[],2,FALSE),"")</f>
        <v/>
      </c>
      <c r="C22" s="138">
        <f>'Project Inputs'!B22</f>
        <v>0</v>
      </c>
      <c r="D22" s="81" t="str">
        <f>IFERROR(VLOOKUP(B22&amp;C22,Table3[[CombinedBaselinePower]:[Actual Power/Unit]],2,FALSE),"")</f>
        <v/>
      </c>
      <c r="E22" s="81" t="str">
        <f>IFERROR(VLOOKUP(Calcs!B22,Table3[],2,FALSE),"")</f>
        <v/>
      </c>
      <c r="F22" s="138">
        <f>'Project Inputs'!D22</f>
        <v>0</v>
      </c>
      <c r="G22" s="139">
        <f>'Project Inputs'!E22</f>
        <v>0</v>
      </c>
      <c r="H22" s="137">
        <f>'Project Inputs'!G22</f>
        <v>0</v>
      </c>
      <c r="I22" s="78" t="str">
        <f>IFERROR(VLOOKUP(H22,Table5[],2,FALSE),"")</f>
        <v/>
      </c>
      <c r="J22" s="140">
        <f>'Project Inputs'!H22</f>
        <v>0</v>
      </c>
      <c r="K22" s="78" t="str">
        <f>IFERROR(VLOOKUP(J22,Table6[],2,FALSE),"")</f>
        <v/>
      </c>
      <c r="L22" s="138">
        <f>'Project Inputs'!I22</f>
        <v>0</v>
      </c>
      <c r="M22" s="78" t="str">
        <f>IFERROR(VLOOKUP(I22&amp;K22&amp;L22,Table2[[#All],[Measure &amp; Variant &amp; RatedW]:[Actual Power]],2,FALSE),"")</f>
        <v/>
      </c>
      <c r="N22" s="78" t="str">
        <f>IFERROR(VLOOKUP(I22&amp;K22,Table9[#All],2,FALSE),"")</f>
        <v/>
      </c>
      <c r="O22" s="141">
        <f>'Project Inputs'!K22</f>
        <v>0</v>
      </c>
      <c r="P22" s="137">
        <f>'Project Inputs'!L22</f>
        <v>0</v>
      </c>
      <c r="Q22" s="78" t="e">
        <f>VLOOKUP(P22,Table7[],2,FALSE)</f>
        <v>#N/A</v>
      </c>
      <c r="R22" s="137">
        <f>'Project Inputs'!M22</f>
        <v>0</v>
      </c>
      <c r="S22" s="78" t="e">
        <f>VLOOKUP(R22,Table8[[Control]:[Reduction]],2,FALSE)</f>
        <v>#N/A</v>
      </c>
      <c r="T22" s="142">
        <f>'Project Inputs'!N22</f>
        <v>0</v>
      </c>
      <c r="U22" s="153" t="str">
        <f t="shared" si="1"/>
        <v>Input entry error.</v>
      </c>
      <c r="V22" s="143" t="str">
        <f>IFERROR(U22*Calcs!$B$8,"")</f>
        <v/>
      </c>
      <c r="W22" s="144" t="str">
        <f>IFERROR(VLOOKUP(I22&amp;K22,Table9[],4,FALSE)/(G22*52),"")</f>
        <v/>
      </c>
      <c r="X22" s="145" t="str">
        <f t="shared" si="0"/>
        <v>Input entry error.</v>
      </c>
      <c r="Y22" s="143" t="str">
        <f>IFERROR(X22*Calcs!$B$8,"")</f>
        <v/>
      </c>
      <c r="Z22" s="146" t="str">
        <f>IFERROR(VLOOKUP(R22,Table8[],3,FALSE),"")</f>
        <v/>
      </c>
    </row>
    <row r="23" spans="1:26">
      <c r="A23" s="137">
        <f>'Project Inputs'!A23</f>
        <v>0</v>
      </c>
      <c r="B23" s="78" t="str">
        <f>IFERROR(VLOOKUP(A23,Table4[],2,FALSE),"")</f>
        <v/>
      </c>
      <c r="C23" s="138">
        <f>'Project Inputs'!B23</f>
        <v>0</v>
      </c>
      <c r="D23" s="81" t="str">
        <f>IFERROR(VLOOKUP(B23&amp;C23,Table3[[CombinedBaselinePower]:[Actual Power/Unit]],2,FALSE),"")</f>
        <v/>
      </c>
      <c r="E23" s="81" t="str">
        <f>IFERROR(VLOOKUP(Calcs!B23,Table3[],2,FALSE),"")</f>
        <v/>
      </c>
      <c r="F23" s="138">
        <f>'Project Inputs'!D23</f>
        <v>0</v>
      </c>
      <c r="G23" s="139">
        <f>'Project Inputs'!E23</f>
        <v>0</v>
      </c>
      <c r="H23" s="137">
        <f>'Project Inputs'!G23</f>
        <v>0</v>
      </c>
      <c r="I23" s="78" t="str">
        <f>IFERROR(VLOOKUP(H23,Table5[],2,FALSE),"")</f>
        <v/>
      </c>
      <c r="J23" s="140">
        <f>'Project Inputs'!H23</f>
        <v>0</v>
      </c>
      <c r="K23" s="78" t="str">
        <f>IFERROR(VLOOKUP(J23,Table6[],2,FALSE),"")</f>
        <v/>
      </c>
      <c r="L23" s="138">
        <f>'Project Inputs'!I23</f>
        <v>0</v>
      </c>
      <c r="M23" s="78" t="str">
        <f>IFERROR(VLOOKUP(I23&amp;K23&amp;L23,Table2[[#All],[Measure &amp; Variant &amp; RatedW]:[Actual Power]],2,FALSE),"")</f>
        <v/>
      </c>
      <c r="N23" s="78" t="str">
        <f>IFERROR(VLOOKUP(I23&amp;K23,Table9[#All],2,FALSE),"")</f>
        <v/>
      </c>
      <c r="O23" s="141">
        <f>'Project Inputs'!K23</f>
        <v>0</v>
      </c>
      <c r="P23" s="137">
        <f>'Project Inputs'!L23</f>
        <v>0</v>
      </c>
      <c r="Q23" s="78" t="e">
        <f>VLOOKUP(P23,Table7[],2,FALSE)</f>
        <v>#N/A</v>
      </c>
      <c r="R23" s="137">
        <f>'Project Inputs'!M23</f>
        <v>0</v>
      </c>
      <c r="S23" s="78" t="e">
        <f>VLOOKUP(R23,Table8[[Control]:[Reduction]],2,FALSE)</f>
        <v>#N/A</v>
      </c>
      <c r="T23" s="142">
        <f>'Project Inputs'!N23</f>
        <v>0</v>
      </c>
      <c r="U23" s="153" t="str">
        <f t="shared" si="1"/>
        <v>Input entry error.</v>
      </c>
      <c r="V23" s="143" t="str">
        <f>IFERROR(U23*Calcs!$B$8,"")</f>
        <v/>
      </c>
      <c r="W23" s="144" t="str">
        <f>IFERROR(VLOOKUP(I23&amp;K23,Table9[],4,FALSE)/(G23*52),"")</f>
        <v/>
      </c>
      <c r="X23" s="145" t="str">
        <f t="shared" si="0"/>
        <v>Input entry error.</v>
      </c>
      <c r="Y23" s="143" t="str">
        <f>IFERROR(X23*Calcs!$B$8,"")</f>
        <v/>
      </c>
      <c r="Z23" s="146" t="str">
        <f>IFERROR(VLOOKUP(R23,Table8[],3,FALSE),"")</f>
        <v/>
      </c>
    </row>
    <row r="24" spans="1:26">
      <c r="A24" s="137">
        <f>'Project Inputs'!A24</f>
        <v>0</v>
      </c>
      <c r="B24" s="78" t="str">
        <f>IFERROR(VLOOKUP(A24,Table4[],2,FALSE),"")</f>
        <v/>
      </c>
      <c r="C24" s="138">
        <f>'Project Inputs'!B24</f>
        <v>0</v>
      </c>
      <c r="D24" s="81" t="str">
        <f>IFERROR(VLOOKUP(B24&amp;C24,Table3[[CombinedBaselinePower]:[Actual Power/Unit]],2,FALSE),"")</f>
        <v/>
      </c>
      <c r="E24" s="81" t="str">
        <f>IFERROR(VLOOKUP(Calcs!B24,Table3[],2,FALSE),"")</f>
        <v/>
      </c>
      <c r="F24" s="138">
        <f>'Project Inputs'!D24</f>
        <v>0</v>
      </c>
      <c r="G24" s="139">
        <f>'Project Inputs'!E24</f>
        <v>0</v>
      </c>
      <c r="H24" s="137">
        <f>'Project Inputs'!G24</f>
        <v>0</v>
      </c>
      <c r="I24" s="78" t="str">
        <f>IFERROR(VLOOKUP(H24,Table5[],2,FALSE),"")</f>
        <v/>
      </c>
      <c r="J24" s="140">
        <f>'Project Inputs'!H24</f>
        <v>0</v>
      </c>
      <c r="K24" s="78" t="str">
        <f>IFERROR(VLOOKUP(J24,Table6[],2,FALSE),"")</f>
        <v/>
      </c>
      <c r="L24" s="138">
        <f>'Project Inputs'!I24</f>
        <v>0</v>
      </c>
      <c r="M24" s="78" t="str">
        <f>IFERROR(VLOOKUP(I24&amp;K24&amp;L24,Table2[[#All],[Measure &amp; Variant &amp; RatedW]:[Actual Power]],2,FALSE),"")</f>
        <v/>
      </c>
      <c r="N24" s="78" t="str">
        <f>IFERROR(VLOOKUP(I24&amp;K24,Table9[#All],2,FALSE),"")</f>
        <v/>
      </c>
      <c r="O24" s="141">
        <f>'Project Inputs'!K24</f>
        <v>0</v>
      </c>
      <c r="P24" s="137">
        <f>'Project Inputs'!L24</f>
        <v>0</v>
      </c>
      <c r="Q24" s="78" t="e">
        <f>VLOOKUP(P24,Table7[],2,FALSE)</f>
        <v>#N/A</v>
      </c>
      <c r="R24" s="137">
        <f>'Project Inputs'!M24</f>
        <v>0</v>
      </c>
      <c r="S24" s="78" t="e">
        <f>VLOOKUP(R24,Table8[[Control]:[Reduction]],2,FALSE)</f>
        <v>#N/A</v>
      </c>
      <c r="T24" s="142">
        <f>'Project Inputs'!N24</f>
        <v>0</v>
      </c>
      <c r="U24" s="153" t="str">
        <f t="shared" si="1"/>
        <v>Input entry error.</v>
      </c>
      <c r="V24" s="143" t="str">
        <f>IFERROR(U24*Calcs!$B$8,"")</f>
        <v/>
      </c>
      <c r="W24" s="144" t="str">
        <f>IFERROR(VLOOKUP(I24&amp;K24,Table9[],4,FALSE)/(G24*52),"")</f>
        <v/>
      </c>
      <c r="X24" s="145" t="str">
        <f t="shared" si="0"/>
        <v>Input entry error.</v>
      </c>
      <c r="Y24" s="143" t="str">
        <f>IFERROR(X24*Calcs!$B$8,"")</f>
        <v/>
      </c>
      <c r="Z24" s="146" t="str">
        <f>IFERROR(VLOOKUP(R24,Table8[],3,FALSE),"")</f>
        <v/>
      </c>
    </row>
    <row r="25" spans="1:26">
      <c r="A25" s="137">
        <f>'Project Inputs'!A25</f>
        <v>0</v>
      </c>
      <c r="B25" s="78" t="str">
        <f>IFERROR(VLOOKUP(A25,Table4[],2,FALSE),"")</f>
        <v/>
      </c>
      <c r="C25" s="138">
        <f>'Project Inputs'!B25</f>
        <v>0</v>
      </c>
      <c r="D25" s="81" t="str">
        <f>IFERROR(VLOOKUP(B25&amp;C25,Table3[[CombinedBaselinePower]:[Actual Power/Unit]],2,FALSE),"")</f>
        <v/>
      </c>
      <c r="E25" s="81" t="str">
        <f>IFERROR(VLOOKUP(Calcs!B25,Table3[],2,FALSE),"")</f>
        <v/>
      </c>
      <c r="F25" s="138">
        <f>'Project Inputs'!D25</f>
        <v>0</v>
      </c>
      <c r="G25" s="139">
        <f>'Project Inputs'!E25</f>
        <v>0</v>
      </c>
      <c r="H25" s="137">
        <f>'Project Inputs'!G25</f>
        <v>0</v>
      </c>
      <c r="I25" s="78" t="str">
        <f>IFERROR(VLOOKUP(H25,Table5[],2,FALSE),"")</f>
        <v/>
      </c>
      <c r="J25" s="140">
        <f>'Project Inputs'!H25</f>
        <v>0</v>
      </c>
      <c r="K25" s="78" t="str">
        <f>IFERROR(VLOOKUP(J25,Table6[],2,FALSE),"")</f>
        <v/>
      </c>
      <c r="L25" s="138">
        <f>'Project Inputs'!I25</f>
        <v>0</v>
      </c>
      <c r="M25" s="78" t="str">
        <f>IFERROR(VLOOKUP(I25&amp;K25&amp;L25,Table2[[#All],[Measure &amp; Variant &amp; RatedW]:[Actual Power]],2,FALSE),"")</f>
        <v/>
      </c>
      <c r="N25" s="78" t="str">
        <f>IFERROR(VLOOKUP(I25&amp;K25,Table9[#All],2,FALSE),"")</f>
        <v/>
      </c>
      <c r="O25" s="141">
        <f>'Project Inputs'!K25</f>
        <v>0</v>
      </c>
      <c r="P25" s="137">
        <f>'Project Inputs'!L25</f>
        <v>0</v>
      </c>
      <c r="Q25" s="78" t="e">
        <f>VLOOKUP(P25,Table7[],2,FALSE)</f>
        <v>#N/A</v>
      </c>
      <c r="R25" s="137">
        <f>'Project Inputs'!M25</f>
        <v>0</v>
      </c>
      <c r="S25" s="78" t="e">
        <f>VLOOKUP(R25,Table8[[Control]:[Reduction]],2,FALSE)</f>
        <v>#N/A</v>
      </c>
      <c r="T25" s="142">
        <f>'Project Inputs'!N25</f>
        <v>0</v>
      </c>
      <c r="U25" s="153" t="str">
        <f t="shared" si="1"/>
        <v>Input entry error.</v>
      </c>
      <c r="V25" s="143" t="str">
        <f>IFERROR(U25*Calcs!$B$8,"")</f>
        <v/>
      </c>
      <c r="W25" s="144" t="str">
        <f>IFERROR(VLOOKUP(I25&amp;K25,Table9[],4,FALSE)/(G25*52),"")</f>
        <v/>
      </c>
      <c r="X25" s="145" t="str">
        <f t="shared" si="0"/>
        <v>Input entry error.</v>
      </c>
      <c r="Y25" s="143" t="str">
        <f>IFERROR(X25*Calcs!$B$8,"")</f>
        <v/>
      </c>
      <c r="Z25" s="146" t="str">
        <f>IFERROR(VLOOKUP(R25,Table8[],3,FALSE),"")</f>
        <v/>
      </c>
    </row>
    <row r="26" spans="1:26">
      <c r="A26" s="137">
        <f>'Project Inputs'!A26</f>
        <v>0</v>
      </c>
      <c r="B26" s="78" t="str">
        <f>IFERROR(VLOOKUP(A26,Table4[],2,FALSE),"")</f>
        <v/>
      </c>
      <c r="C26" s="138">
        <f>'Project Inputs'!B26</f>
        <v>0</v>
      </c>
      <c r="D26" s="81" t="str">
        <f>IFERROR(VLOOKUP(B26&amp;C26,Table3[[CombinedBaselinePower]:[Actual Power/Unit]],2,FALSE),"")</f>
        <v/>
      </c>
      <c r="E26" s="81" t="str">
        <f>IFERROR(VLOOKUP(Calcs!B26,Table3[],2,FALSE),"")</f>
        <v/>
      </c>
      <c r="F26" s="138">
        <f>'Project Inputs'!D26</f>
        <v>0</v>
      </c>
      <c r="G26" s="139">
        <f>'Project Inputs'!E26</f>
        <v>0</v>
      </c>
      <c r="H26" s="137">
        <f>'Project Inputs'!G26</f>
        <v>0</v>
      </c>
      <c r="I26" s="78" t="str">
        <f>IFERROR(VLOOKUP(H26,Table5[],2,FALSE),"")</f>
        <v/>
      </c>
      <c r="J26" s="140">
        <f>'Project Inputs'!H26</f>
        <v>0</v>
      </c>
      <c r="K26" s="78" t="str">
        <f>IFERROR(VLOOKUP(J26,Table6[],2,FALSE),"")</f>
        <v/>
      </c>
      <c r="L26" s="138">
        <f>'Project Inputs'!I26</f>
        <v>0</v>
      </c>
      <c r="M26" s="78" t="str">
        <f>IFERROR(VLOOKUP(I26&amp;K26&amp;L26,Table2[[#All],[Measure &amp; Variant &amp; RatedW]:[Actual Power]],2,FALSE),"")</f>
        <v/>
      </c>
      <c r="N26" s="78" t="str">
        <f>IFERROR(VLOOKUP(I26&amp;K26,Table9[#All],2,FALSE),"")</f>
        <v/>
      </c>
      <c r="O26" s="141">
        <f>'Project Inputs'!K26</f>
        <v>0</v>
      </c>
      <c r="P26" s="137">
        <f>'Project Inputs'!L26</f>
        <v>0</v>
      </c>
      <c r="Q26" s="78" t="e">
        <f>VLOOKUP(P26,Table7[],2,FALSE)</f>
        <v>#N/A</v>
      </c>
      <c r="R26" s="137">
        <f>'Project Inputs'!M26</f>
        <v>0</v>
      </c>
      <c r="S26" s="78" t="e">
        <f>VLOOKUP(R26,Table8[[Control]:[Reduction]],2,FALSE)</f>
        <v>#N/A</v>
      </c>
      <c r="T26" s="142">
        <f>'Project Inputs'!N26</f>
        <v>0</v>
      </c>
      <c r="U26" s="153" t="str">
        <f t="shared" si="1"/>
        <v>Input entry error.</v>
      </c>
      <c r="V26" s="143" t="str">
        <f>IFERROR(U26*Calcs!$B$8,"")</f>
        <v/>
      </c>
      <c r="W26" s="144" t="str">
        <f>IFERROR(VLOOKUP(I26&amp;K26,Table9[],4,FALSE)/(G26*52),"")</f>
        <v/>
      </c>
      <c r="X26" s="145" t="str">
        <f t="shared" si="0"/>
        <v>Input entry error.</v>
      </c>
      <c r="Y26" s="143" t="str">
        <f>IFERROR(X26*Calcs!$B$8,"")</f>
        <v/>
      </c>
      <c r="Z26" s="146" t="str">
        <f>IFERROR(VLOOKUP(R26,Table8[],3,FALSE),"")</f>
        <v/>
      </c>
    </row>
    <row r="27" spans="1:26">
      <c r="A27" s="137">
        <f>'Project Inputs'!A27</f>
        <v>0</v>
      </c>
      <c r="B27" s="78" t="str">
        <f>IFERROR(VLOOKUP(A27,Table4[],2,FALSE),"")</f>
        <v/>
      </c>
      <c r="C27" s="138">
        <f>'Project Inputs'!B27</f>
        <v>0</v>
      </c>
      <c r="D27" s="81" t="str">
        <f>IFERROR(VLOOKUP(B27&amp;C27,Table3[[CombinedBaselinePower]:[Actual Power/Unit]],2,FALSE),"")</f>
        <v/>
      </c>
      <c r="E27" s="81" t="str">
        <f>IFERROR(VLOOKUP(Calcs!B27,Table3[],2,FALSE),"")</f>
        <v/>
      </c>
      <c r="F27" s="138">
        <f>'Project Inputs'!D27</f>
        <v>0</v>
      </c>
      <c r="G27" s="139">
        <f>'Project Inputs'!E27</f>
        <v>0</v>
      </c>
      <c r="H27" s="137">
        <f>'Project Inputs'!G27</f>
        <v>0</v>
      </c>
      <c r="I27" s="78" t="str">
        <f>IFERROR(VLOOKUP(H27,Table5[],2,FALSE),"")</f>
        <v/>
      </c>
      <c r="J27" s="140">
        <f>'Project Inputs'!H27</f>
        <v>0</v>
      </c>
      <c r="K27" s="78" t="str">
        <f>IFERROR(VLOOKUP(J27,Table6[],2,FALSE),"")</f>
        <v/>
      </c>
      <c r="L27" s="138">
        <f>'Project Inputs'!I27</f>
        <v>0</v>
      </c>
      <c r="M27" s="78" t="str">
        <f>IFERROR(VLOOKUP(I27&amp;K27&amp;L27,Table2[[#All],[Measure &amp; Variant &amp; RatedW]:[Actual Power]],2,FALSE),"")</f>
        <v/>
      </c>
      <c r="N27" s="78" t="str">
        <f>IFERROR(VLOOKUP(I27&amp;K27,Table9[#All],2,FALSE),"")</f>
        <v/>
      </c>
      <c r="O27" s="141">
        <f>'Project Inputs'!K27</f>
        <v>0</v>
      </c>
      <c r="P27" s="137">
        <f>'Project Inputs'!L27</f>
        <v>0</v>
      </c>
      <c r="Q27" s="78" t="e">
        <f>VLOOKUP(P27,Table7[],2,FALSE)</f>
        <v>#N/A</v>
      </c>
      <c r="R27" s="137">
        <f>'Project Inputs'!M27</f>
        <v>0</v>
      </c>
      <c r="S27" s="78" t="e">
        <f>VLOOKUP(R27,Table8[[Control]:[Reduction]],2,FALSE)</f>
        <v>#N/A</v>
      </c>
      <c r="T27" s="142">
        <f>'Project Inputs'!N27</f>
        <v>0</v>
      </c>
      <c r="U27" s="153" t="str">
        <f t="shared" si="1"/>
        <v>Input entry error.</v>
      </c>
      <c r="V27" s="143" t="str">
        <f>IFERROR(U27*Calcs!$B$8,"")</f>
        <v/>
      </c>
      <c r="W27" s="144" t="str">
        <f>IFERROR(VLOOKUP(I27&amp;K27,Table9[],4,FALSE)/(G27*52),"")</f>
        <v/>
      </c>
      <c r="X27" s="145" t="str">
        <f t="shared" si="0"/>
        <v>Input entry error.</v>
      </c>
      <c r="Y27" s="143" t="str">
        <f>IFERROR(X27*Calcs!$B$8,"")</f>
        <v/>
      </c>
      <c r="Z27" s="146" t="str">
        <f>IFERROR(VLOOKUP(R27,Table8[],3,FALSE),"")</f>
        <v/>
      </c>
    </row>
    <row r="28" spans="1:26">
      <c r="A28" s="137">
        <f>'Project Inputs'!A28</f>
        <v>0</v>
      </c>
      <c r="B28" s="78" t="str">
        <f>IFERROR(VLOOKUP(A28,Table4[],2,FALSE),"")</f>
        <v/>
      </c>
      <c r="C28" s="138">
        <f>'Project Inputs'!B28</f>
        <v>0</v>
      </c>
      <c r="D28" s="81" t="str">
        <f>IFERROR(VLOOKUP(B28&amp;C28,Table3[[CombinedBaselinePower]:[Actual Power/Unit]],2,FALSE),"")</f>
        <v/>
      </c>
      <c r="E28" s="81" t="str">
        <f>IFERROR(VLOOKUP(Calcs!B28,Table3[],2,FALSE),"")</f>
        <v/>
      </c>
      <c r="F28" s="138">
        <f>'Project Inputs'!D28</f>
        <v>0</v>
      </c>
      <c r="G28" s="139">
        <f>'Project Inputs'!E28</f>
        <v>0</v>
      </c>
      <c r="H28" s="137">
        <f>'Project Inputs'!G28</f>
        <v>0</v>
      </c>
      <c r="I28" s="78" t="str">
        <f>IFERROR(VLOOKUP(H28,Table5[],2,FALSE),"")</f>
        <v/>
      </c>
      <c r="J28" s="140">
        <f>'Project Inputs'!H28</f>
        <v>0</v>
      </c>
      <c r="K28" s="78" t="str">
        <f>IFERROR(VLOOKUP(J28,Table6[],2,FALSE),"")</f>
        <v/>
      </c>
      <c r="L28" s="138">
        <f>'Project Inputs'!I28</f>
        <v>0</v>
      </c>
      <c r="M28" s="78" t="str">
        <f>IFERROR(VLOOKUP(I28&amp;K28&amp;L28,Table2[[#All],[Measure &amp; Variant &amp; RatedW]:[Actual Power]],2,FALSE),"")</f>
        <v/>
      </c>
      <c r="N28" s="78" t="str">
        <f>IFERROR(VLOOKUP(I28&amp;K28,Table9[#All],2,FALSE),"")</f>
        <v/>
      </c>
      <c r="O28" s="141">
        <f>'Project Inputs'!K28</f>
        <v>0</v>
      </c>
      <c r="P28" s="137">
        <f>'Project Inputs'!L28</f>
        <v>0</v>
      </c>
      <c r="Q28" s="78" t="e">
        <f>VLOOKUP(P28,Table7[],2,FALSE)</f>
        <v>#N/A</v>
      </c>
      <c r="R28" s="137">
        <f>'Project Inputs'!M28</f>
        <v>0</v>
      </c>
      <c r="S28" s="78" t="e">
        <f>VLOOKUP(R28,Table8[[Control]:[Reduction]],2,FALSE)</f>
        <v>#N/A</v>
      </c>
      <c r="T28" s="142">
        <f>'Project Inputs'!N28</f>
        <v>0</v>
      </c>
      <c r="U28" s="153" t="str">
        <f t="shared" si="1"/>
        <v>Input entry error.</v>
      </c>
      <c r="V28" s="143" t="str">
        <f>IFERROR(U28*Calcs!$B$8,"")</f>
        <v/>
      </c>
      <c r="W28" s="144" t="str">
        <f>IFERROR(VLOOKUP(I28&amp;K28,Table9[],4,FALSE)/(G28*52),"")</f>
        <v/>
      </c>
      <c r="X28" s="145" t="str">
        <f t="shared" si="0"/>
        <v>Input entry error.</v>
      </c>
      <c r="Y28" s="143" t="str">
        <f>IFERROR(X28*Calcs!$B$8,"")</f>
        <v/>
      </c>
      <c r="Z28" s="146" t="str">
        <f>IFERROR(VLOOKUP(R28,Table8[],3,FALSE),"")</f>
        <v/>
      </c>
    </row>
    <row r="29" spans="1:26">
      <c r="A29" s="137">
        <f>'Project Inputs'!A29</f>
        <v>0</v>
      </c>
      <c r="B29" s="78" t="str">
        <f>IFERROR(VLOOKUP(A29,Table4[],2,FALSE),"")</f>
        <v/>
      </c>
      <c r="C29" s="138">
        <f>'Project Inputs'!B29</f>
        <v>0</v>
      </c>
      <c r="D29" s="81" t="str">
        <f>IFERROR(VLOOKUP(B29&amp;C29,Table3[[CombinedBaselinePower]:[Actual Power/Unit]],2,FALSE),"")</f>
        <v/>
      </c>
      <c r="E29" s="81" t="str">
        <f>IFERROR(VLOOKUP(Calcs!B29,Table3[],2,FALSE),"")</f>
        <v/>
      </c>
      <c r="F29" s="138">
        <f>'Project Inputs'!D29</f>
        <v>0</v>
      </c>
      <c r="G29" s="139">
        <f>'Project Inputs'!E29</f>
        <v>0</v>
      </c>
      <c r="H29" s="137">
        <f>'Project Inputs'!G29</f>
        <v>0</v>
      </c>
      <c r="I29" s="78" t="str">
        <f>IFERROR(VLOOKUP(H29,Table5[],2,FALSE),"")</f>
        <v/>
      </c>
      <c r="J29" s="140">
        <f>'Project Inputs'!H29</f>
        <v>0</v>
      </c>
      <c r="K29" s="78" t="str">
        <f>IFERROR(VLOOKUP(J29,Table6[],2,FALSE),"")</f>
        <v/>
      </c>
      <c r="L29" s="138">
        <f>'Project Inputs'!I29</f>
        <v>0</v>
      </c>
      <c r="M29" s="78" t="str">
        <f>IFERROR(VLOOKUP(I29&amp;K29&amp;L29,Table2[[#All],[Measure &amp; Variant &amp; RatedW]:[Actual Power]],2,FALSE),"")</f>
        <v/>
      </c>
      <c r="N29" s="78" t="str">
        <f>IFERROR(VLOOKUP(I29&amp;K29,Table9[#All],2,FALSE),"")</f>
        <v/>
      </c>
      <c r="O29" s="141">
        <f>'Project Inputs'!K29</f>
        <v>0</v>
      </c>
      <c r="P29" s="137">
        <f>'Project Inputs'!L29</f>
        <v>0</v>
      </c>
      <c r="Q29" s="78" t="e">
        <f>VLOOKUP(P29,Table7[],2,FALSE)</f>
        <v>#N/A</v>
      </c>
      <c r="R29" s="137">
        <f>'Project Inputs'!M29</f>
        <v>0</v>
      </c>
      <c r="S29" s="78" t="e">
        <f>VLOOKUP(R29,Table8[[Control]:[Reduction]],2,FALSE)</f>
        <v>#N/A</v>
      </c>
      <c r="T29" s="142">
        <f>'Project Inputs'!N29</f>
        <v>0</v>
      </c>
      <c r="U29" s="153" t="str">
        <f t="shared" si="1"/>
        <v>Input entry error.</v>
      </c>
      <c r="V29" s="143" t="str">
        <f>IFERROR(U29*Calcs!$B$8,"")</f>
        <v/>
      </c>
      <c r="W29" s="144" t="str">
        <f>IFERROR(VLOOKUP(I29&amp;K29,Table9[],4,FALSE)/(G29*52),"")</f>
        <v/>
      </c>
      <c r="X29" s="145" t="str">
        <f t="shared" si="0"/>
        <v>Input entry error.</v>
      </c>
      <c r="Y29" s="143" t="str">
        <f>IFERROR(X29*Calcs!$B$8,"")</f>
        <v/>
      </c>
      <c r="Z29" s="146" t="str">
        <f>IFERROR(VLOOKUP(R29,Table8[],3,FALSE),"")</f>
        <v/>
      </c>
    </row>
    <row r="30" spans="1:26">
      <c r="A30" s="137">
        <f>'Project Inputs'!A30</f>
        <v>0</v>
      </c>
      <c r="B30" s="78" t="str">
        <f>IFERROR(VLOOKUP(A30,Table4[],2,FALSE),"")</f>
        <v/>
      </c>
      <c r="C30" s="138">
        <f>'Project Inputs'!B30</f>
        <v>0</v>
      </c>
      <c r="D30" s="81" t="str">
        <f>IFERROR(VLOOKUP(B30&amp;C30,Table3[[CombinedBaselinePower]:[Actual Power/Unit]],2,FALSE),"")</f>
        <v/>
      </c>
      <c r="E30" s="81" t="str">
        <f>IFERROR(VLOOKUP(Calcs!B30,Table3[],2,FALSE),"")</f>
        <v/>
      </c>
      <c r="F30" s="138">
        <f>'Project Inputs'!D30</f>
        <v>0</v>
      </c>
      <c r="G30" s="139">
        <f>'Project Inputs'!E30</f>
        <v>0</v>
      </c>
      <c r="H30" s="137">
        <f>'Project Inputs'!G30</f>
        <v>0</v>
      </c>
      <c r="I30" s="78" t="str">
        <f>IFERROR(VLOOKUP(H30,Table5[],2,FALSE),"")</f>
        <v/>
      </c>
      <c r="J30" s="140">
        <f>'Project Inputs'!H30</f>
        <v>0</v>
      </c>
      <c r="K30" s="78" t="str">
        <f>IFERROR(VLOOKUP(J30,Table6[],2,FALSE),"")</f>
        <v/>
      </c>
      <c r="L30" s="138">
        <f>'Project Inputs'!I30</f>
        <v>0</v>
      </c>
      <c r="M30" s="78" t="str">
        <f>IFERROR(VLOOKUP(I30&amp;K30&amp;L30,Table2[[#All],[Measure &amp; Variant &amp; RatedW]:[Actual Power]],2,FALSE),"")</f>
        <v/>
      </c>
      <c r="N30" s="78" t="str">
        <f>IFERROR(VLOOKUP(I30&amp;K30,Table9[#All],2,FALSE),"")</f>
        <v/>
      </c>
      <c r="O30" s="141">
        <f>'Project Inputs'!K30</f>
        <v>0</v>
      </c>
      <c r="P30" s="137">
        <f>'Project Inputs'!L30</f>
        <v>0</v>
      </c>
      <c r="Q30" s="78" t="e">
        <f>VLOOKUP(P30,Table7[],2,FALSE)</f>
        <v>#N/A</v>
      </c>
      <c r="R30" s="137">
        <f>'Project Inputs'!M30</f>
        <v>0</v>
      </c>
      <c r="S30" s="78" t="e">
        <f>VLOOKUP(R30,Table8[[Control]:[Reduction]],2,FALSE)</f>
        <v>#N/A</v>
      </c>
      <c r="T30" s="142">
        <f>'Project Inputs'!N30</f>
        <v>0</v>
      </c>
      <c r="U30" s="153" t="str">
        <f t="shared" si="1"/>
        <v>Input entry error.</v>
      </c>
      <c r="V30" s="143" t="str">
        <f>IFERROR(U30*Calcs!$B$8,"")</f>
        <v/>
      </c>
      <c r="W30" s="144" t="str">
        <f>IFERROR(VLOOKUP(I30&amp;K30,Table9[],4,FALSE)/(G30*52),"")</f>
        <v/>
      </c>
      <c r="X30" s="145" t="str">
        <f t="shared" si="0"/>
        <v>Input entry error.</v>
      </c>
      <c r="Y30" s="143" t="str">
        <f>IFERROR(X30*Calcs!$B$8,"")</f>
        <v/>
      </c>
      <c r="Z30" s="146" t="str">
        <f>IFERROR(VLOOKUP(R30,Table8[],3,FALSE),"")</f>
        <v/>
      </c>
    </row>
    <row r="31" spans="1:26">
      <c r="A31" s="137">
        <f>'Project Inputs'!A31</f>
        <v>0</v>
      </c>
      <c r="B31" s="78" t="str">
        <f>IFERROR(VLOOKUP(A31,Table4[],2,FALSE),"")</f>
        <v/>
      </c>
      <c r="C31" s="138">
        <f>'Project Inputs'!B31</f>
        <v>0</v>
      </c>
      <c r="D31" s="81" t="str">
        <f>IFERROR(VLOOKUP(B31&amp;C31,Table3[[CombinedBaselinePower]:[Actual Power/Unit]],2,FALSE),"")</f>
        <v/>
      </c>
      <c r="E31" s="81" t="str">
        <f>IFERROR(VLOOKUP(Calcs!B31,Table3[],2,FALSE),"")</f>
        <v/>
      </c>
      <c r="F31" s="138">
        <f>'Project Inputs'!D31</f>
        <v>0</v>
      </c>
      <c r="G31" s="139">
        <f>'Project Inputs'!E31</f>
        <v>0</v>
      </c>
      <c r="H31" s="137">
        <f>'Project Inputs'!G31</f>
        <v>0</v>
      </c>
      <c r="I31" s="78" t="str">
        <f>IFERROR(VLOOKUP(H31,Table5[],2,FALSE),"")</f>
        <v/>
      </c>
      <c r="J31" s="140">
        <f>'Project Inputs'!H31</f>
        <v>0</v>
      </c>
      <c r="K31" s="78" t="str">
        <f>IFERROR(VLOOKUP(J31,Table6[],2,FALSE),"")</f>
        <v/>
      </c>
      <c r="L31" s="138">
        <f>'Project Inputs'!I31</f>
        <v>0</v>
      </c>
      <c r="M31" s="78" t="str">
        <f>IFERROR(VLOOKUP(I31&amp;K31&amp;L31,Table2[[#All],[Measure &amp; Variant &amp; RatedW]:[Actual Power]],2,FALSE),"")</f>
        <v/>
      </c>
      <c r="N31" s="78" t="str">
        <f>IFERROR(VLOOKUP(I31&amp;K31,Table9[#All],2,FALSE),"")</f>
        <v/>
      </c>
      <c r="O31" s="141">
        <f>'Project Inputs'!K31</f>
        <v>0</v>
      </c>
      <c r="P31" s="137">
        <f>'Project Inputs'!L31</f>
        <v>0</v>
      </c>
      <c r="Q31" s="78" t="e">
        <f>VLOOKUP(P31,Table7[],2,FALSE)</f>
        <v>#N/A</v>
      </c>
      <c r="R31" s="137">
        <f>'Project Inputs'!M31</f>
        <v>0</v>
      </c>
      <c r="S31" s="78" t="e">
        <f>VLOOKUP(R31,Table8[[Control]:[Reduction]],2,FALSE)</f>
        <v>#N/A</v>
      </c>
      <c r="T31" s="142">
        <f>'Project Inputs'!N31</f>
        <v>0</v>
      </c>
      <c r="U31" s="153" t="str">
        <f t="shared" si="1"/>
        <v>Input entry error.</v>
      </c>
      <c r="V31" s="143" t="str">
        <f>IFERROR(U31*Calcs!$B$8,"")</f>
        <v/>
      </c>
      <c r="W31" s="144" t="str">
        <f>IFERROR(VLOOKUP(I31&amp;K31,Table9[],4,FALSE)/(G31*52),"")</f>
        <v/>
      </c>
      <c r="X31" s="145" t="str">
        <f t="shared" si="0"/>
        <v>Input entry error.</v>
      </c>
      <c r="Y31" s="143" t="str">
        <f>IFERROR(X31*Calcs!$B$8,"")</f>
        <v/>
      </c>
      <c r="Z31" s="146" t="str">
        <f>IFERROR(VLOOKUP(R31,Table8[],3,FALSE),"")</f>
        <v/>
      </c>
    </row>
    <row r="32" spans="1:26">
      <c r="A32" s="137">
        <f>'Project Inputs'!A32</f>
        <v>0</v>
      </c>
      <c r="B32" s="78" t="str">
        <f>IFERROR(VLOOKUP(A32,Table4[],2,FALSE),"")</f>
        <v/>
      </c>
      <c r="C32" s="138">
        <f>'Project Inputs'!B32</f>
        <v>0</v>
      </c>
      <c r="D32" s="81" t="str">
        <f>IFERROR(VLOOKUP(B32&amp;C32,Table3[[CombinedBaselinePower]:[Actual Power/Unit]],2,FALSE),"")</f>
        <v/>
      </c>
      <c r="E32" s="81" t="str">
        <f>IFERROR(VLOOKUP(Calcs!B32,Table3[],2,FALSE),"")</f>
        <v/>
      </c>
      <c r="F32" s="138">
        <f>'Project Inputs'!D32</f>
        <v>0</v>
      </c>
      <c r="G32" s="139">
        <f>'Project Inputs'!E32</f>
        <v>0</v>
      </c>
      <c r="H32" s="137">
        <f>'Project Inputs'!G32</f>
        <v>0</v>
      </c>
      <c r="I32" s="78" t="str">
        <f>IFERROR(VLOOKUP(H32,Table5[],2,FALSE),"")</f>
        <v/>
      </c>
      <c r="J32" s="140">
        <f>'Project Inputs'!H32</f>
        <v>0</v>
      </c>
      <c r="K32" s="78" t="str">
        <f>IFERROR(VLOOKUP(J32,Table6[],2,FALSE),"")</f>
        <v/>
      </c>
      <c r="L32" s="138">
        <f>'Project Inputs'!I32</f>
        <v>0</v>
      </c>
      <c r="M32" s="78" t="str">
        <f>IFERROR(VLOOKUP(I32&amp;K32&amp;L32,Table2[[#All],[Measure &amp; Variant &amp; RatedW]:[Actual Power]],2,FALSE),"")</f>
        <v/>
      </c>
      <c r="N32" s="78" t="str">
        <f>IFERROR(VLOOKUP(I32&amp;K32,Table9[#All],2,FALSE),"")</f>
        <v/>
      </c>
      <c r="O32" s="141">
        <f>'Project Inputs'!K32</f>
        <v>0</v>
      </c>
      <c r="P32" s="137">
        <f>'Project Inputs'!L32</f>
        <v>0</v>
      </c>
      <c r="Q32" s="78" t="e">
        <f>VLOOKUP(P32,Table7[],2,FALSE)</f>
        <v>#N/A</v>
      </c>
      <c r="R32" s="137">
        <f>'Project Inputs'!M32</f>
        <v>0</v>
      </c>
      <c r="S32" s="78" t="e">
        <f>VLOOKUP(R32,Table8[[Control]:[Reduction]],2,FALSE)</f>
        <v>#N/A</v>
      </c>
      <c r="T32" s="142">
        <f>'Project Inputs'!N32</f>
        <v>0</v>
      </c>
      <c r="U32" s="153" t="str">
        <f t="shared" si="1"/>
        <v>Input entry error.</v>
      </c>
      <c r="V32" s="143" t="str">
        <f>IFERROR(U32*Calcs!$B$8,"")</f>
        <v/>
      </c>
      <c r="W32" s="144" t="str">
        <f>IFERROR(VLOOKUP(I32&amp;K32,Table9[],4,FALSE)/(G32*52),"")</f>
        <v/>
      </c>
      <c r="X32" s="145" t="str">
        <f t="shared" si="0"/>
        <v>Input entry error.</v>
      </c>
      <c r="Y32" s="143" t="str">
        <f>IFERROR(X32*Calcs!$B$8,"")</f>
        <v/>
      </c>
      <c r="Z32" s="146" t="str">
        <f>IFERROR(VLOOKUP(R32,Table8[],3,FALSE),"")</f>
        <v/>
      </c>
    </row>
    <row r="33" spans="1:26">
      <c r="A33" s="137">
        <f>'Project Inputs'!A33</f>
        <v>0</v>
      </c>
      <c r="B33" s="78" t="str">
        <f>IFERROR(VLOOKUP(A33,Table4[],2,FALSE),"")</f>
        <v/>
      </c>
      <c r="C33" s="138">
        <f>'Project Inputs'!B33</f>
        <v>0</v>
      </c>
      <c r="D33" s="81" t="str">
        <f>IFERROR(VLOOKUP(B33&amp;C33,Table3[[CombinedBaselinePower]:[Actual Power/Unit]],2,FALSE),"")</f>
        <v/>
      </c>
      <c r="E33" s="81" t="str">
        <f>IFERROR(VLOOKUP(Calcs!B33,Table3[],2,FALSE),"")</f>
        <v/>
      </c>
      <c r="F33" s="138">
        <f>'Project Inputs'!D33</f>
        <v>0</v>
      </c>
      <c r="G33" s="139">
        <f>'Project Inputs'!E33</f>
        <v>0</v>
      </c>
      <c r="H33" s="137">
        <f>'Project Inputs'!G33</f>
        <v>0</v>
      </c>
      <c r="I33" s="78" t="str">
        <f>IFERROR(VLOOKUP(H33,Table5[],2,FALSE),"")</f>
        <v/>
      </c>
      <c r="J33" s="140">
        <f>'Project Inputs'!H33</f>
        <v>0</v>
      </c>
      <c r="K33" s="78" t="str">
        <f>IFERROR(VLOOKUP(J33,Table6[],2,FALSE),"")</f>
        <v/>
      </c>
      <c r="L33" s="138">
        <f>'Project Inputs'!I33</f>
        <v>0</v>
      </c>
      <c r="M33" s="78" t="str">
        <f>IFERROR(VLOOKUP(I33&amp;K33&amp;L33,Table2[[#All],[Measure &amp; Variant &amp; RatedW]:[Actual Power]],2,FALSE),"")</f>
        <v/>
      </c>
      <c r="N33" s="78" t="str">
        <f>IFERROR(VLOOKUP(I33&amp;K33,Table9[#All],2,FALSE),"")</f>
        <v/>
      </c>
      <c r="O33" s="141">
        <f>'Project Inputs'!K33</f>
        <v>0</v>
      </c>
      <c r="P33" s="137">
        <f>'Project Inputs'!L33</f>
        <v>0</v>
      </c>
      <c r="Q33" s="78" t="e">
        <f>VLOOKUP(P33,Table7[],2,FALSE)</f>
        <v>#N/A</v>
      </c>
      <c r="R33" s="137">
        <f>'Project Inputs'!M33</f>
        <v>0</v>
      </c>
      <c r="S33" s="78" t="e">
        <f>VLOOKUP(R33,Table8[[Control]:[Reduction]],2,FALSE)</f>
        <v>#N/A</v>
      </c>
      <c r="T33" s="142">
        <f>'Project Inputs'!N33</f>
        <v>0</v>
      </c>
      <c r="U33" s="153" t="str">
        <f t="shared" si="1"/>
        <v>Input entry error.</v>
      </c>
      <c r="V33" s="143" t="str">
        <f>IFERROR(U33*Calcs!$B$8,"")</f>
        <v/>
      </c>
      <c r="W33" s="144" t="str">
        <f>IFERROR(VLOOKUP(I33&amp;K33,Table9[],4,FALSE)/(G33*52),"")</f>
        <v/>
      </c>
      <c r="X33" s="145" t="str">
        <f t="shared" si="0"/>
        <v>Input entry error.</v>
      </c>
      <c r="Y33" s="143" t="str">
        <f>IFERROR(X33*Calcs!$B$8,"")</f>
        <v/>
      </c>
      <c r="Z33" s="146" t="str">
        <f>IFERROR(VLOOKUP(R33,Table8[],3,FALSE),"")</f>
        <v/>
      </c>
    </row>
    <row r="34" spans="1:26">
      <c r="A34" s="137">
        <f>'Project Inputs'!A34</f>
        <v>0</v>
      </c>
      <c r="B34" s="78" t="str">
        <f>IFERROR(VLOOKUP(A34,Table4[],2,FALSE),"")</f>
        <v/>
      </c>
      <c r="C34" s="138">
        <f>'Project Inputs'!B34</f>
        <v>0</v>
      </c>
      <c r="D34" s="81" t="str">
        <f>IFERROR(VLOOKUP(B34&amp;C34,Table3[[CombinedBaselinePower]:[Actual Power/Unit]],2,FALSE),"")</f>
        <v/>
      </c>
      <c r="E34" s="81" t="str">
        <f>IFERROR(VLOOKUP(Calcs!B34,Table3[],2,FALSE),"")</f>
        <v/>
      </c>
      <c r="F34" s="138">
        <f>'Project Inputs'!D34</f>
        <v>0</v>
      </c>
      <c r="G34" s="139">
        <f>'Project Inputs'!E34</f>
        <v>0</v>
      </c>
      <c r="H34" s="137">
        <f>'Project Inputs'!G34</f>
        <v>0</v>
      </c>
      <c r="I34" s="78" t="str">
        <f>IFERROR(VLOOKUP(H34,Table5[],2,FALSE),"")</f>
        <v/>
      </c>
      <c r="J34" s="140">
        <f>'Project Inputs'!H34</f>
        <v>0</v>
      </c>
      <c r="K34" s="78" t="str">
        <f>IFERROR(VLOOKUP(J34,Table6[],2,FALSE),"")</f>
        <v/>
      </c>
      <c r="L34" s="138">
        <f>'Project Inputs'!I34</f>
        <v>0</v>
      </c>
      <c r="M34" s="78" t="str">
        <f>IFERROR(VLOOKUP(I34&amp;K34&amp;L34,Table2[[#All],[Measure &amp; Variant &amp; RatedW]:[Actual Power]],2,FALSE),"")</f>
        <v/>
      </c>
      <c r="N34" s="78" t="str">
        <f>IFERROR(VLOOKUP(I34&amp;K34,Table9[#All],2,FALSE),"")</f>
        <v/>
      </c>
      <c r="O34" s="141">
        <f>'Project Inputs'!K34</f>
        <v>0</v>
      </c>
      <c r="P34" s="137">
        <f>'Project Inputs'!L34</f>
        <v>0</v>
      </c>
      <c r="Q34" s="78" t="e">
        <f>VLOOKUP(P34,Table7[],2,FALSE)</f>
        <v>#N/A</v>
      </c>
      <c r="R34" s="137">
        <f>'Project Inputs'!M34</f>
        <v>0</v>
      </c>
      <c r="S34" s="78" t="e">
        <f>VLOOKUP(R34,Table8[[Control]:[Reduction]],2,FALSE)</f>
        <v>#N/A</v>
      </c>
      <c r="T34" s="142">
        <f>'Project Inputs'!N34</f>
        <v>0</v>
      </c>
      <c r="U34" s="153" t="str">
        <f t="shared" si="1"/>
        <v>Input entry error.</v>
      </c>
      <c r="V34" s="143" t="str">
        <f>IFERROR(U34*Calcs!$B$8,"")</f>
        <v/>
      </c>
      <c r="W34" s="144" t="str">
        <f>IFERROR(VLOOKUP(I34&amp;K34,Table9[],4,FALSE)/(G34*52),"")</f>
        <v/>
      </c>
      <c r="X34" s="145" t="str">
        <f t="shared" si="0"/>
        <v>Input entry error.</v>
      </c>
      <c r="Y34" s="143" t="str">
        <f>IFERROR(X34*Calcs!$B$8,"")</f>
        <v/>
      </c>
      <c r="Z34" s="146" t="str">
        <f>IFERROR(VLOOKUP(R34,Table8[],3,FALSE),"")</f>
        <v/>
      </c>
    </row>
    <row r="35" spans="1:26">
      <c r="A35" s="137">
        <f>'Project Inputs'!A35</f>
        <v>0</v>
      </c>
      <c r="B35" s="78" t="str">
        <f>IFERROR(VLOOKUP(A35,Table4[],2,FALSE),"")</f>
        <v/>
      </c>
      <c r="C35" s="138">
        <f>'Project Inputs'!B35</f>
        <v>0</v>
      </c>
      <c r="D35" s="81" t="str">
        <f>IFERROR(VLOOKUP(B35&amp;C35,Table3[[CombinedBaselinePower]:[Actual Power/Unit]],2,FALSE),"")</f>
        <v/>
      </c>
      <c r="E35" s="81" t="str">
        <f>IFERROR(VLOOKUP(Calcs!B35,Table3[],2,FALSE),"")</f>
        <v/>
      </c>
      <c r="F35" s="138">
        <f>'Project Inputs'!D35</f>
        <v>0</v>
      </c>
      <c r="G35" s="139">
        <f>'Project Inputs'!E35</f>
        <v>0</v>
      </c>
      <c r="H35" s="137">
        <f>'Project Inputs'!G35</f>
        <v>0</v>
      </c>
      <c r="I35" s="78" t="str">
        <f>IFERROR(VLOOKUP(H35,Table5[],2,FALSE),"")</f>
        <v/>
      </c>
      <c r="J35" s="140">
        <f>'Project Inputs'!H35</f>
        <v>0</v>
      </c>
      <c r="K35" s="78" t="str">
        <f>IFERROR(VLOOKUP(J35,Table6[],2,FALSE),"")</f>
        <v/>
      </c>
      <c r="L35" s="138">
        <f>'Project Inputs'!I35</f>
        <v>0</v>
      </c>
      <c r="M35" s="78" t="str">
        <f>IFERROR(VLOOKUP(I35&amp;K35&amp;L35,Table2[[#All],[Measure &amp; Variant &amp; RatedW]:[Actual Power]],2,FALSE),"")</f>
        <v/>
      </c>
      <c r="N35" s="78" t="str">
        <f>IFERROR(VLOOKUP(I35&amp;K35,Table9[#All],2,FALSE),"")</f>
        <v/>
      </c>
      <c r="O35" s="141">
        <f>'Project Inputs'!K35</f>
        <v>0</v>
      </c>
      <c r="P35" s="137">
        <f>'Project Inputs'!L35</f>
        <v>0</v>
      </c>
      <c r="Q35" s="78" t="e">
        <f>VLOOKUP(P35,Table7[],2,FALSE)</f>
        <v>#N/A</v>
      </c>
      <c r="R35" s="137">
        <f>'Project Inputs'!M35</f>
        <v>0</v>
      </c>
      <c r="S35" s="78" t="e">
        <f>VLOOKUP(R35,Table8[[Control]:[Reduction]],2,FALSE)</f>
        <v>#N/A</v>
      </c>
      <c r="T35" s="142">
        <f>'Project Inputs'!N35</f>
        <v>0</v>
      </c>
      <c r="U35" s="153" t="str">
        <f t="shared" si="1"/>
        <v>Input entry error.</v>
      </c>
      <c r="V35" s="143" t="str">
        <f>IFERROR(U35*Calcs!$B$8,"")</f>
        <v/>
      </c>
      <c r="W35" s="144" t="str">
        <f>IFERROR(VLOOKUP(I35&amp;K35,Table9[],4,FALSE)/(G35*52),"")</f>
        <v/>
      </c>
      <c r="X35" s="145" t="str">
        <f t="shared" si="0"/>
        <v>Input entry error.</v>
      </c>
      <c r="Y35" s="143" t="str">
        <f>IFERROR(X35*Calcs!$B$8,"")</f>
        <v/>
      </c>
      <c r="Z35" s="146" t="str">
        <f>IFERROR(VLOOKUP(R35,Table8[],3,FALSE),"")</f>
        <v/>
      </c>
    </row>
    <row r="36" spans="1:26">
      <c r="A36" s="137">
        <f>'Project Inputs'!A36</f>
        <v>0</v>
      </c>
      <c r="B36" s="78" t="str">
        <f>IFERROR(VLOOKUP(A36,Table4[],2,FALSE),"")</f>
        <v/>
      </c>
      <c r="C36" s="138">
        <f>'Project Inputs'!B36</f>
        <v>0</v>
      </c>
      <c r="D36" s="81" t="str">
        <f>IFERROR(VLOOKUP(B36&amp;C36,Table3[[CombinedBaselinePower]:[Actual Power/Unit]],2,FALSE),"")</f>
        <v/>
      </c>
      <c r="E36" s="81" t="str">
        <f>IFERROR(VLOOKUP(Calcs!B36,Table3[],2,FALSE),"")</f>
        <v/>
      </c>
      <c r="F36" s="138">
        <f>'Project Inputs'!D36</f>
        <v>0</v>
      </c>
      <c r="G36" s="139">
        <f>'Project Inputs'!E36</f>
        <v>0</v>
      </c>
      <c r="H36" s="137">
        <f>'Project Inputs'!G36</f>
        <v>0</v>
      </c>
      <c r="I36" s="78" t="str">
        <f>IFERROR(VLOOKUP(H36,Table5[],2,FALSE),"")</f>
        <v/>
      </c>
      <c r="J36" s="140">
        <f>'Project Inputs'!H36</f>
        <v>0</v>
      </c>
      <c r="K36" s="78" t="str">
        <f>IFERROR(VLOOKUP(J36,Table6[],2,FALSE),"")</f>
        <v/>
      </c>
      <c r="L36" s="138">
        <f>'Project Inputs'!I36</f>
        <v>0</v>
      </c>
      <c r="M36" s="78" t="str">
        <f>IFERROR(VLOOKUP(I36&amp;K36&amp;L36,Table2[[#All],[Measure &amp; Variant &amp; RatedW]:[Actual Power]],2,FALSE),"")</f>
        <v/>
      </c>
      <c r="N36" s="78" t="str">
        <f>IFERROR(VLOOKUP(I36&amp;K36,Table9[#All],2,FALSE),"")</f>
        <v/>
      </c>
      <c r="O36" s="141">
        <f>'Project Inputs'!K36</f>
        <v>0</v>
      </c>
      <c r="P36" s="137">
        <f>'Project Inputs'!L36</f>
        <v>0</v>
      </c>
      <c r="Q36" s="78" t="e">
        <f>VLOOKUP(P36,Table7[],2,FALSE)</f>
        <v>#N/A</v>
      </c>
      <c r="R36" s="137">
        <f>'Project Inputs'!M36</f>
        <v>0</v>
      </c>
      <c r="S36" s="78" t="e">
        <f>VLOOKUP(R36,Table8[[Control]:[Reduction]],2,FALSE)</f>
        <v>#N/A</v>
      </c>
      <c r="T36" s="142">
        <f>'Project Inputs'!N36</f>
        <v>0</v>
      </c>
      <c r="U36" s="153" t="str">
        <f t="shared" si="1"/>
        <v>Input entry error.</v>
      </c>
      <c r="V36" s="143" t="str">
        <f>IFERROR(U36*Calcs!$B$8,"")</f>
        <v/>
      </c>
      <c r="W36" s="144" t="str">
        <f>IFERROR(VLOOKUP(I36&amp;K36,Table9[],4,FALSE)/(G36*52),"")</f>
        <v/>
      </c>
      <c r="X36" s="145" t="str">
        <f t="shared" si="0"/>
        <v>Input entry error.</v>
      </c>
      <c r="Y36" s="143" t="str">
        <f>IFERROR(X36*Calcs!$B$8,"")</f>
        <v/>
      </c>
      <c r="Z36" s="146" t="str">
        <f>IFERROR(VLOOKUP(R36,Table8[],3,FALSE),"")</f>
        <v/>
      </c>
    </row>
    <row r="37" spans="1:26">
      <c r="A37" s="137">
        <f>'Project Inputs'!A37</f>
        <v>0</v>
      </c>
      <c r="B37" s="78" t="str">
        <f>IFERROR(VLOOKUP(A37,Table4[],2,FALSE),"")</f>
        <v/>
      </c>
      <c r="C37" s="138">
        <f>'Project Inputs'!B37</f>
        <v>0</v>
      </c>
      <c r="D37" s="81" t="str">
        <f>IFERROR(VLOOKUP(B37&amp;C37,Table3[[CombinedBaselinePower]:[Actual Power/Unit]],2,FALSE),"")</f>
        <v/>
      </c>
      <c r="E37" s="81" t="str">
        <f>IFERROR(VLOOKUP(Calcs!B37,Table3[],2,FALSE),"")</f>
        <v/>
      </c>
      <c r="F37" s="138">
        <f>'Project Inputs'!D37</f>
        <v>0</v>
      </c>
      <c r="G37" s="139">
        <f>'Project Inputs'!E37</f>
        <v>0</v>
      </c>
      <c r="H37" s="137">
        <f>'Project Inputs'!G37</f>
        <v>0</v>
      </c>
      <c r="I37" s="78" t="str">
        <f>IFERROR(VLOOKUP(H37,Table5[],2,FALSE),"")</f>
        <v/>
      </c>
      <c r="J37" s="140">
        <f>'Project Inputs'!H37</f>
        <v>0</v>
      </c>
      <c r="K37" s="78" t="str">
        <f>IFERROR(VLOOKUP(J37,Table6[],2,FALSE),"")</f>
        <v/>
      </c>
      <c r="L37" s="138">
        <f>'Project Inputs'!I37</f>
        <v>0</v>
      </c>
      <c r="M37" s="78" t="str">
        <f>IFERROR(VLOOKUP(I37&amp;K37&amp;L37,Table2[[#All],[Measure &amp; Variant &amp; RatedW]:[Actual Power]],2,FALSE),"")</f>
        <v/>
      </c>
      <c r="N37" s="78" t="str">
        <f>IFERROR(VLOOKUP(I37&amp;K37,Table9[#All],2,FALSE),"")</f>
        <v/>
      </c>
      <c r="O37" s="141">
        <f>'Project Inputs'!K37</f>
        <v>0</v>
      </c>
      <c r="P37" s="137">
        <f>'Project Inputs'!L37</f>
        <v>0</v>
      </c>
      <c r="Q37" s="78" t="e">
        <f>VLOOKUP(P37,Table7[],2,FALSE)</f>
        <v>#N/A</v>
      </c>
      <c r="R37" s="137">
        <f>'Project Inputs'!M37</f>
        <v>0</v>
      </c>
      <c r="S37" s="78" t="e">
        <f>VLOOKUP(R37,Table8[[Control]:[Reduction]],2,FALSE)</f>
        <v>#N/A</v>
      </c>
      <c r="T37" s="142">
        <f>'Project Inputs'!N37</f>
        <v>0</v>
      </c>
      <c r="U37" s="153" t="str">
        <f t="shared" si="1"/>
        <v>Input entry error.</v>
      </c>
      <c r="V37" s="143" t="str">
        <f>IFERROR(U37*Calcs!$B$8,"")</f>
        <v/>
      </c>
      <c r="W37" s="144" t="str">
        <f>IFERROR(VLOOKUP(I37&amp;K37,Table9[],4,FALSE)/(G37*52),"")</f>
        <v/>
      </c>
      <c r="X37" s="145" t="str">
        <f t="shared" si="0"/>
        <v>Input entry error.</v>
      </c>
      <c r="Y37" s="143" t="str">
        <f>IFERROR(X37*Calcs!$B$8,"")</f>
        <v/>
      </c>
      <c r="Z37" s="146" t="str">
        <f>IFERROR(VLOOKUP(R37,Table8[],3,FALSE),"")</f>
        <v/>
      </c>
    </row>
    <row r="38" spans="1:26">
      <c r="A38" s="137">
        <f>'Project Inputs'!A38</f>
        <v>0</v>
      </c>
      <c r="B38" s="78" t="str">
        <f>IFERROR(VLOOKUP(A38,Table4[],2,FALSE),"")</f>
        <v/>
      </c>
      <c r="C38" s="138">
        <f>'Project Inputs'!B38</f>
        <v>0</v>
      </c>
      <c r="D38" s="81" t="str">
        <f>IFERROR(VLOOKUP(B38&amp;C38,Table3[[CombinedBaselinePower]:[Actual Power/Unit]],2,FALSE),"")</f>
        <v/>
      </c>
      <c r="E38" s="81" t="str">
        <f>IFERROR(VLOOKUP(Calcs!B38,Table3[],2,FALSE),"")</f>
        <v/>
      </c>
      <c r="F38" s="138">
        <f>'Project Inputs'!D38</f>
        <v>0</v>
      </c>
      <c r="G38" s="139">
        <f>'Project Inputs'!E38</f>
        <v>0</v>
      </c>
      <c r="H38" s="137">
        <f>'Project Inputs'!G38</f>
        <v>0</v>
      </c>
      <c r="I38" s="78" t="str">
        <f>IFERROR(VLOOKUP(H38,Table5[],2,FALSE),"")</f>
        <v/>
      </c>
      <c r="J38" s="140">
        <f>'Project Inputs'!H38</f>
        <v>0</v>
      </c>
      <c r="K38" s="78" t="str">
        <f>IFERROR(VLOOKUP(J38,Table6[],2,FALSE),"")</f>
        <v/>
      </c>
      <c r="L38" s="138">
        <f>'Project Inputs'!I38</f>
        <v>0</v>
      </c>
      <c r="M38" s="78" t="str">
        <f>IFERROR(VLOOKUP(I38&amp;K38&amp;L38,Table2[[#All],[Measure &amp; Variant &amp; RatedW]:[Actual Power]],2,FALSE),"")</f>
        <v/>
      </c>
      <c r="N38" s="78" t="str">
        <f>IFERROR(VLOOKUP(I38&amp;K38,Table9[#All],2,FALSE),"")</f>
        <v/>
      </c>
      <c r="O38" s="141">
        <f>'Project Inputs'!K38</f>
        <v>0</v>
      </c>
      <c r="P38" s="137">
        <f>'Project Inputs'!L38</f>
        <v>0</v>
      </c>
      <c r="Q38" s="78" t="e">
        <f>VLOOKUP(P38,Table7[],2,FALSE)</f>
        <v>#N/A</v>
      </c>
      <c r="R38" s="137">
        <f>'Project Inputs'!M38</f>
        <v>0</v>
      </c>
      <c r="S38" s="78" t="e">
        <f>VLOOKUP(R38,Table8[[Control]:[Reduction]],2,FALSE)</f>
        <v>#N/A</v>
      </c>
      <c r="T38" s="142">
        <f>'Project Inputs'!N38</f>
        <v>0</v>
      </c>
      <c r="U38" s="153" t="str">
        <f t="shared" si="1"/>
        <v>Input entry error.</v>
      </c>
      <c r="V38" s="143" t="str">
        <f>IFERROR(U38*Calcs!$B$8,"")</f>
        <v/>
      </c>
      <c r="W38" s="144" t="str">
        <f>IFERROR(VLOOKUP(I38&amp;K38,Table9[],4,FALSE)/(G38*52),"")</f>
        <v/>
      </c>
      <c r="X38" s="145" t="str">
        <f t="shared" si="0"/>
        <v>Input entry error.</v>
      </c>
      <c r="Y38" s="143" t="str">
        <f>IFERROR(X38*Calcs!$B$8,"")</f>
        <v/>
      </c>
      <c r="Z38" s="146" t="str">
        <f>IFERROR(VLOOKUP(R38,Table8[],3,FALSE),"")</f>
        <v/>
      </c>
    </row>
    <row r="39" spans="1:26">
      <c r="A39" s="137">
        <f>'Project Inputs'!A39</f>
        <v>0</v>
      </c>
      <c r="B39" s="78" t="str">
        <f>IFERROR(VLOOKUP(A39,Table4[],2,FALSE),"")</f>
        <v/>
      </c>
      <c r="C39" s="138">
        <f>'Project Inputs'!B39</f>
        <v>0</v>
      </c>
      <c r="D39" s="81" t="str">
        <f>IFERROR(VLOOKUP(B39&amp;C39,Table3[[CombinedBaselinePower]:[Actual Power/Unit]],2,FALSE),"")</f>
        <v/>
      </c>
      <c r="E39" s="81" t="str">
        <f>IFERROR(VLOOKUP(Calcs!B39,Table3[],2,FALSE),"")</f>
        <v/>
      </c>
      <c r="F39" s="138">
        <f>'Project Inputs'!D39</f>
        <v>0</v>
      </c>
      <c r="G39" s="139">
        <f>'Project Inputs'!E39</f>
        <v>0</v>
      </c>
      <c r="H39" s="137">
        <f>'Project Inputs'!G39</f>
        <v>0</v>
      </c>
      <c r="I39" s="78" t="str">
        <f>IFERROR(VLOOKUP(H39,Table5[],2,FALSE),"")</f>
        <v/>
      </c>
      <c r="J39" s="140">
        <f>'Project Inputs'!H39</f>
        <v>0</v>
      </c>
      <c r="K39" s="78" t="str">
        <f>IFERROR(VLOOKUP(J39,Table6[],2,FALSE),"")</f>
        <v/>
      </c>
      <c r="L39" s="138">
        <f>'Project Inputs'!I39</f>
        <v>0</v>
      </c>
      <c r="M39" s="78" t="str">
        <f>IFERROR(VLOOKUP(I39&amp;K39&amp;L39,Table2[[#All],[Measure &amp; Variant &amp; RatedW]:[Actual Power]],2,FALSE),"")</f>
        <v/>
      </c>
      <c r="N39" s="78" t="str">
        <f>IFERROR(VLOOKUP(I39&amp;K39,Table9[#All],2,FALSE),"")</f>
        <v/>
      </c>
      <c r="O39" s="141">
        <f>'Project Inputs'!K39</f>
        <v>0</v>
      </c>
      <c r="P39" s="137">
        <f>'Project Inputs'!L39</f>
        <v>0</v>
      </c>
      <c r="Q39" s="78" t="e">
        <f>VLOOKUP(P39,Table7[],2,FALSE)</f>
        <v>#N/A</v>
      </c>
      <c r="R39" s="137">
        <f>'Project Inputs'!M39</f>
        <v>0</v>
      </c>
      <c r="S39" s="78" t="e">
        <f>VLOOKUP(R39,Table8[[Control]:[Reduction]],2,FALSE)</f>
        <v>#N/A</v>
      </c>
      <c r="T39" s="142">
        <f>'Project Inputs'!N39</f>
        <v>0</v>
      </c>
      <c r="U39" s="153" t="str">
        <f t="shared" si="1"/>
        <v>Input entry error.</v>
      </c>
      <c r="V39" s="143" t="str">
        <f>IFERROR(U39*Calcs!$B$8,"")</f>
        <v/>
      </c>
      <c r="W39" s="144" t="str">
        <f>IFERROR(VLOOKUP(I39&amp;K39,Table9[],4,FALSE)/(G39*52),"")</f>
        <v/>
      </c>
      <c r="X39" s="145" t="str">
        <f t="shared" si="0"/>
        <v>Input entry error.</v>
      </c>
      <c r="Y39" s="143" t="str">
        <f>IFERROR(X39*Calcs!$B$8,"")</f>
        <v/>
      </c>
      <c r="Z39" s="146" t="str">
        <f>IFERROR(VLOOKUP(R39,Table8[],3,FALSE),"")</f>
        <v/>
      </c>
    </row>
    <row r="40" spans="1:26">
      <c r="A40" s="137">
        <f>'Project Inputs'!A40</f>
        <v>0</v>
      </c>
      <c r="B40" s="78" t="str">
        <f>IFERROR(VLOOKUP(A40,Table4[],2,FALSE),"")</f>
        <v/>
      </c>
      <c r="C40" s="138">
        <f>'Project Inputs'!B40</f>
        <v>0</v>
      </c>
      <c r="D40" s="81" t="str">
        <f>IFERROR(VLOOKUP(B40&amp;C40,Table3[[CombinedBaselinePower]:[Actual Power/Unit]],2,FALSE),"")</f>
        <v/>
      </c>
      <c r="E40" s="81" t="str">
        <f>IFERROR(VLOOKUP(Calcs!B40,Table3[],2,FALSE),"")</f>
        <v/>
      </c>
      <c r="F40" s="138">
        <f>'Project Inputs'!D40</f>
        <v>0</v>
      </c>
      <c r="G40" s="139">
        <f>'Project Inputs'!E40</f>
        <v>0</v>
      </c>
      <c r="H40" s="137">
        <f>'Project Inputs'!G40</f>
        <v>0</v>
      </c>
      <c r="I40" s="78" t="str">
        <f>IFERROR(VLOOKUP(H40,Table5[],2,FALSE),"")</f>
        <v/>
      </c>
      <c r="J40" s="140">
        <f>'Project Inputs'!H40</f>
        <v>0</v>
      </c>
      <c r="K40" s="78" t="str">
        <f>IFERROR(VLOOKUP(J40,Table6[],2,FALSE),"")</f>
        <v/>
      </c>
      <c r="L40" s="138">
        <f>'Project Inputs'!I40</f>
        <v>0</v>
      </c>
      <c r="M40" s="78" t="str">
        <f>IFERROR(VLOOKUP(I40&amp;K40&amp;L40,Table2[[#All],[Measure &amp; Variant &amp; RatedW]:[Actual Power]],2,FALSE),"")</f>
        <v/>
      </c>
      <c r="N40" s="78" t="str">
        <f>IFERROR(VLOOKUP(I40&amp;K40,Table9[#All],2,FALSE),"")</f>
        <v/>
      </c>
      <c r="O40" s="141">
        <f>'Project Inputs'!K40</f>
        <v>0</v>
      </c>
      <c r="P40" s="137">
        <f>'Project Inputs'!L40</f>
        <v>0</v>
      </c>
      <c r="Q40" s="78" t="e">
        <f>VLOOKUP(P40,Table7[],2,FALSE)</f>
        <v>#N/A</v>
      </c>
      <c r="R40" s="137">
        <f>'Project Inputs'!M40</f>
        <v>0</v>
      </c>
      <c r="S40" s="78" t="e">
        <f>VLOOKUP(R40,Table8[[Control]:[Reduction]],2,FALSE)</f>
        <v>#N/A</v>
      </c>
      <c r="T40" s="142">
        <f>'Project Inputs'!N40</f>
        <v>0</v>
      </c>
      <c r="U40" s="153" t="str">
        <f t="shared" si="1"/>
        <v>Input entry error.</v>
      </c>
      <c r="V40" s="143" t="str">
        <f>IFERROR(U40*Calcs!$B$8,"")</f>
        <v/>
      </c>
      <c r="W40" s="144" t="str">
        <f>IFERROR(VLOOKUP(I40&amp;K40,Table9[],4,FALSE)/(G40*52),"")</f>
        <v/>
      </c>
      <c r="X40" s="145" t="str">
        <f t="shared" si="0"/>
        <v>Input entry error.</v>
      </c>
      <c r="Y40" s="143" t="str">
        <f>IFERROR(X40*Calcs!$B$8,"")</f>
        <v/>
      </c>
      <c r="Z40" s="146" t="str">
        <f>IFERROR(VLOOKUP(R40,Table8[],3,FALSE),"")</f>
        <v/>
      </c>
    </row>
    <row r="41" spans="1:26">
      <c r="A41" s="137">
        <f>'Project Inputs'!A41</f>
        <v>0</v>
      </c>
      <c r="B41" s="78" t="str">
        <f>IFERROR(VLOOKUP(A41,Table4[],2,FALSE),"")</f>
        <v/>
      </c>
      <c r="C41" s="138">
        <f>'Project Inputs'!B41</f>
        <v>0</v>
      </c>
      <c r="D41" s="81" t="str">
        <f>IFERROR(VLOOKUP(B41&amp;C41,Table3[[CombinedBaselinePower]:[Actual Power/Unit]],2,FALSE),"")</f>
        <v/>
      </c>
      <c r="E41" s="81" t="str">
        <f>IFERROR(VLOOKUP(Calcs!B41,Table3[],2,FALSE),"")</f>
        <v/>
      </c>
      <c r="F41" s="138">
        <f>'Project Inputs'!D41</f>
        <v>0</v>
      </c>
      <c r="G41" s="139">
        <f>'Project Inputs'!E41</f>
        <v>0</v>
      </c>
      <c r="H41" s="137">
        <f>'Project Inputs'!G41</f>
        <v>0</v>
      </c>
      <c r="I41" s="78" t="str">
        <f>IFERROR(VLOOKUP(H41,Table5[],2,FALSE),"")</f>
        <v/>
      </c>
      <c r="J41" s="140">
        <f>'Project Inputs'!H41</f>
        <v>0</v>
      </c>
      <c r="K41" s="78" t="str">
        <f>IFERROR(VLOOKUP(J41,Table6[],2,FALSE),"")</f>
        <v/>
      </c>
      <c r="L41" s="138">
        <f>'Project Inputs'!I41</f>
        <v>0</v>
      </c>
      <c r="M41" s="78" t="str">
        <f>IFERROR(VLOOKUP(I41&amp;K41&amp;L41,Table2[[#All],[Measure &amp; Variant &amp; RatedW]:[Actual Power]],2,FALSE),"")</f>
        <v/>
      </c>
      <c r="N41" s="78" t="str">
        <f>IFERROR(VLOOKUP(I41&amp;K41,Table9[#All],2,FALSE),"")</f>
        <v/>
      </c>
      <c r="O41" s="141">
        <f>'Project Inputs'!K41</f>
        <v>0</v>
      </c>
      <c r="P41" s="137">
        <f>'Project Inputs'!L41</f>
        <v>0</v>
      </c>
      <c r="Q41" s="78" t="e">
        <f>VLOOKUP(P41,Table7[],2,FALSE)</f>
        <v>#N/A</v>
      </c>
      <c r="R41" s="137">
        <f>'Project Inputs'!M41</f>
        <v>0</v>
      </c>
      <c r="S41" s="78" t="e">
        <f>VLOOKUP(R41,Table8[[Control]:[Reduction]],2,FALSE)</f>
        <v>#N/A</v>
      </c>
      <c r="T41" s="142">
        <f>'Project Inputs'!N41</f>
        <v>0</v>
      </c>
      <c r="U41" s="153" t="str">
        <f t="shared" si="1"/>
        <v>Input entry error.</v>
      </c>
      <c r="V41" s="143" t="str">
        <f>IFERROR(U41*Calcs!$B$8,"")</f>
        <v/>
      </c>
      <c r="W41" s="144" t="str">
        <f>IFERROR(VLOOKUP(I41&amp;K41,Table9[],4,FALSE)/(G41*52),"")</f>
        <v/>
      </c>
      <c r="X41" s="145" t="str">
        <f t="shared" si="0"/>
        <v>Input entry error.</v>
      </c>
      <c r="Y41" s="143" t="str">
        <f>IFERROR(X41*Calcs!$B$8,"")</f>
        <v/>
      </c>
      <c r="Z41" s="146" t="str">
        <f>IFERROR(VLOOKUP(R41,Table8[],3,FALSE),"")</f>
        <v/>
      </c>
    </row>
    <row r="42" spans="1:26">
      <c r="A42" s="137">
        <f>'Project Inputs'!A42</f>
        <v>0</v>
      </c>
      <c r="B42" s="78" t="str">
        <f>IFERROR(VLOOKUP(A42,Table4[],2,FALSE),"")</f>
        <v/>
      </c>
      <c r="C42" s="138">
        <f>'Project Inputs'!B42</f>
        <v>0</v>
      </c>
      <c r="D42" s="81" t="str">
        <f>IFERROR(VLOOKUP(B42&amp;C42,Table3[[CombinedBaselinePower]:[Actual Power/Unit]],2,FALSE),"")</f>
        <v/>
      </c>
      <c r="E42" s="81" t="str">
        <f>IFERROR(VLOOKUP(Calcs!B42,Table3[],2,FALSE),"")</f>
        <v/>
      </c>
      <c r="F42" s="138">
        <f>'Project Inputs'!D42</f>
        <v>0</v>
      </c>
      <c r="G42" s="139">
        <f>'Project Inputs'!E42</f>
        <v>0</v>
      </c>
      <c r="H42" s="137">
        <f>'Project Inputs'!G42</f>
        <v>0</v>
      </c>
      <c r="I42" s="78" t="str">
        <f>IFERROR(VLOOKUP(H42,Table5[],2,FALSE),"")</f>
        <v/>
      </c>
      <c r="J42" s="140">
        <f>'Project Inputs'!H42</f>
        <v>0</v>
      </c>
      <c r="K42" s="78" t="str">
        <f>IFERROR(VLOOKUP(J42,Table6[],2,FALSE),"")</f>
        <v/>
      </c>
      <c r="L42" s="138">
        <f>'Project Inputs'!I42</f>
        <v>0</v>
      </c>
      <c r="M42" s="78" t="str">
        <f>IFERROR(VLOOKUP(I42&amp;K42&amp;L42,Table2[[#All],[Measure &amp; Variant &amp; RatedW]:[Actual Power]],2,FALSE),"")</f>
        <v/>
      </c>
      <c r="N42" s="78" t="str">
        <f>IFERROR(VLOOKUP(I42&amp;K42,Table9[#All],2,FALSE),"")</f>
        <v/>
      </c>
      <c r="O42" s="141">
        <f>'Project Inputs'!K42</f>
        <v>0</v>
      </c>
      <c r="P42" s="137">
        <f>'Project Inputs'!L42</f>
        <v>0</v>
      </c>
      <c r="Q42" s="78" t="e">
        <f>VLOOKUP(P42,Table7[],2,FALSE)</f>
        <v>#N/A</v>
      </c>
      <c r="R42" s="137">
        <f>'Project Inputs'!M42</f>
        <v>0</v>
      </c>
      <c r="S42" s="78" t="e">
        <f>VLOOKUP(R42,Table8[[Control]:[Reduction]],2,FALSE)</f>
        <v>#N/A</v>
      </c>
      <c r="T42" s="142">
        <f>'Project Inputs'!N42</f>
        <v>0</v>
      </c>
      <c r="U42" s="153" t="str">
        <f t="shared" si="1"/>
        <v>Input entry error.</v>
      </c>
      <c r="V42" s="143" t="str">
        <f>IFERROR(U42*Calcs!$B$8,"")</f>
        <v/>
      </c>
      <c r="W42" s="144" t="str">
        <f>IFERROR(VLOOKUP(I42&amp;K42,Table9[],4,FALSE)/(G42*52),"")</f>
        <v/>
      </c>
      <c r="X42" s="145" t="str">
        <f t="shared" si="0"/>
        <v>Input entry error.</v>
      </c>
      <c r="Y42" s="143" t="str">
        <f>IFERROR(X42*Calcs!$B$8,"")</f>
        <v/>
      </c>
      <c r="Z42" s="146" t="str">
        <f>IFERROR(VLOOKUP(R42,Table8[],3,FALSE),"")</f>
        <v/>
      </c>
    </row>
    <row r="43" spans="1:26">
      <c r="A43" s="137">
        <f>'Project Inputs'!A43</f>
        <v>0</v>
      </c>
      <c r="B43" s="78" t="str">
        <f>IFERROR(VLOOKUP(A43,Table4[],2,FALSE),"")</f>
        <v/>
      </c>
      <c r="C43" s="138">
        <f>'Project Inputs'!B43</f>
        <v>0</v>
      </c>
      <c r="D43" s="81" t="str">
        <f>IFERROR(VLOOKUP(B43&amp;C43,Table3[[CombinedBaselinePower]:[Actual Power/Unit]],2,FALSE),"")</f>
        <v/>
      </c>
      <c r="E43" s="81" t="str">
        <f>IFERROR(VLOOKUP(Calcs!B43,Table3[],2,FALSE),"")</f>
        <v/>
      </c>
      <c r="F43" s="138">
        <f>'Project Inputs'!D43</f>
        <v>0</v>
      </c>
      <c r="G43" s="139">
        <f>'Project Inputs'!E43</f>
        <v>0</v>
      </c>
      <c r="H43" s="137">
        <f>'Project Inputs'!G43</f>
        <v>0</v>
      </c>
      <c r="I43" s="78" t="str">
        <f>IFERROR(VLOOKUP(H43,Table5[],2,FALSE),"")</f>
        <v/>
      </c>
      <c r="J43" s="140">
        <f>'Project Inputs'!H43</f>
        <v>0</v>
      </c>
      <c r="K43" s="78" t="str">
        <f>IFERROR(VLOOKUP(J43,Table6[],2,FALSE),"")</f>
        <v/>
      </c>
      <c r="L43" s="138">
        <f>'Project Inputs'!I43</f>
        <v>0</v>
      </c>
      <c r="M43" s="78" t="str">
        <f>IFERROR(VLOOKUP(I43&amp;K43&amp;L43,Table2[[#All],[Measure &amp; Variant &amp; RatedW]:[Actual Power]],2,FALSE),"")</f>
        <v/>
      </c>
      <c r="N43" s="78" t="str">
        <f>IFERROR(VLOOKUP(I43&amp;K43,Table9[#All],2,FALSE),"")</f>
        <v/>
      </c>
      <c r="O43" s="141">
        <f>'Project Inputs'!K43</f>
        <v>0</v>
      </c>
      <c r="P43" s="137">
        <f>'Project Inputs'!L43</f>
        <v>0</v>
      </c>
      <c r="Q43" s="78" t="e">
        <f>VLOOKUP(P43,Table7[],2,FALSE)</f>
        <v>#N/A</v>
      </c>
      <c r="R43" s="137">
        <f>'Project Inputs'!M43</f>
        <v>0</v>
      </c>
      <c r="S43" s="78" t="e">
        <f>VLOOKUP(R43,Table8[[Control]:[Reduction]],2,FALSE)</f>
        <v>#N/A</v>
      </c>
      <c r="T43" s="142">
        <f>'Project Inputs'!N43</f>
        <v>0</v>
      </c>
      <c r="U43" s="153" t="str">
        <f t="shared" si="1"/>
        <v>Input entry error.</v>
      </c>
      <c r="V43" s="143" t="str">
        <f>IFERROR(U43*Calcs!$B$8,"")</f>
        <v/>
      </c>
      <c r="W43" s="144" t="str">
        <f>IFERROR(VLOOKUP(I43&amp;K43,Table9[],4,FALSE)/(G43*52),"")</f>
        <v/>
      </c>
      <c r="X43" s="145" t="str">
        <f t="shared" si="0"/>
        <v>Input entry error.</v>
      </c>
      <c r="Y43" s="143" t="str">
        <f>IFERROR(X43*Calcs!$B$8,"")</f>
        <v/>
      </c>
      <c r="Z43" s="146" t="str">
        <f>IFERROR(VLOOKUP(R43,Table8[],3,FALSE),"")</f>
        <v/>
      </c>
    </row>
    <row r="44" spans="1:26">
      <c r="A44" s="137">
        <f>'Project Inputs'!A44</f>
        <v>0</v>
      </c>
      <c r="B44" s="78" t="str">
        <f>IFERROR(VLOOKUP(A44,Table4[],2,FALSE),"")</f>
        <v/>
      </c>
      <c r="C44" s="138">
        <f>'Project Inputs'!B44</f>
        <v>0</v>
      </c>
      <c r="D44" s="81" t="str">
        <f>IFERROR(VLOOKUP(B44&amp;C44,Table3[[CombinedBaselinePower]:[Actual Power/Unit]],2,FALSE),"")</f>
        <v/>
      </c>
      <c r="E44" s="81" t="str">
        <f>IFERROR(VLOOKUP(Calcs!B44,Table3[],2,FALSE),"")</f>
        <v/>
      </c>
      <c r="F44" s="138">
        <f>'Project Inputs'!D44</f>
        <v>0</v>
      </c>
      <c r="G44" s="139">
        <f>'Project Inputs'!E44</f>
        <v>0</v>
      </c>
      <c r="H44" s="137">
        <f>'Project Inputs'!G44</f>
        <v>0</v>
      </c>
      <c r="I44" s="78" t="str">
        <f>IFERROR(VLOOKUP(H44,Table5[],2,FALSE),"")</f>
        <v/>
      </c>
      <c r="J44" s="140">
        <f>'Project Inputs'!H44</f>
        <v>0</v>
      </c>
      <c r="K44" s="78" t="str">
        <f>IFERROR(VLOOKUP(J44,Table6[],2,FALSE),"")</f>
        <v/>
      </c>
      <c r="L44" s="138">
        <f>'Project Inputs'!I44</f>
        <v>0</v>
      </c>
      <c r="M44" s="78" t="str">
        <f>IFERROR(VLOOKUP(I44&amp;K44&amp;L44,Table2[[#All],[Measure &amp; Variant &amp; RatedW]:[Actual Power]],2,FALSE),"")</f>
        <v/>
      </c>
      <c r="N44" s="78" t="str">
        <f>IFERROR(VLOOKUP(I44&amp;K44,Table9[#All],2,FALSE),"")</f>
        <v/>
      </c>
      <c r="O44" s="141">
        <f>'Project Inputs'!K44</f>
        <v>0</v>
      </c>
      <c r="P44" s="137">
        <f>'Project Inputs'!L44</f>
        <v>0</v>
      </c>
      <c r="Q44" s="78" t="e">
        <f>VLOOKUP(P44,Table7[],2,FALSE)</f>
        <v>#N/A</v>
      </c>
      <c r="R44" s="137">
        <f>'Project Inputs'!M44</f>
        <v>0</v>
      </c>
      <c r="S44" s="78" t="e">
        <f>VLOOKUP(R44,Table8[[Control]:[Reduction]],2,FALSE)</f>
        <v>#N/A</v>
      </c>
      <c r="T44" s="142">
        <f>'Project Inputs'!N44</f>
        <v>0</v>
      </c>
      <c r="U44" s="153" t="str">
        <f t="shared" si="1"/>
        <v>Input entry error.</v>
      </c>
      <c r="V44" s="143" t="str">
        <f>IFERROR(U44*Calcs!$B$8,"")</f>
        <v/>
      </c>
      <c r="W44" s="144" t="str">
        <f>IFERROR(VLOOKUP(I44&amp;K44,Table9[],4,FALSE)/(G44*52),"")</f>
        <v/>
      </c>
      <c r="X44" s="145" t="str">
        <f t="shared" si="0"/>
        <v>Input entry error.</v>
      </c>
      <c r="Y44" s="143" t="str">
        <f>IFERROR(X44*Calcs!$B$8,"")</f>
        <v/>
      </c>
      <c r="Z44" s="146" t="str">
        <f>IFERROR(VLOOKUP(R44,Table8[],3,FALSE),"")</f>
        <v/>
      </c>
    </row>
    <row r="45" spans="1:26">
      <c r="A45" s="137">
        <f>'Project Inputs'!A45</f>
        <v>0</v>
      </c>
      <c r="B45" s="78" t="str">
        <f>IFERROR(VLOOKUP(A45,Table4[],2,FALSE),"")</f>
        <v/>
      </c>
      <c r="C45" s="138">
        <f>'Project Inputs'!B45</f>
        <v>0</v>
      </c>
      <c r="D45" s="81" t="str">
        <f>IFERROR(VLOOKUP(B45&amp;C45,Table3[[CombinedBaselinePower]:[Actual Power/Unit]],2,FALSE),"")</f>
        <v/>
      </c>
      <c r="E45" s="81" t="str">
        <f>IFERROR(VLOOKUP(Calcs!B45,Table3[],2,FALSE),"")</f>
        <v/>
      </c>
      <c r="F45" s="138">
        <f>'Project Inputs'!D45</f>
        <v>0</v>
      </c>
      <c r="G45" s="139">
        <f>'Project Inputs'!E45</f>
        <v>0</v>
      </c>
      <c r="H45" s="137">
        <f>'Project Inputs'!G45</f>
        <v>0</v>
      </c>
      <c r="I45" s="78" t="str">
        <f>IFERROR(VLOOKUP(H45,Table5[],2,FALSE),"")</f>
        <v/>
      </c>
      <c r="J45" s="140">
        <f>'Project Inputs'!H45</f>
        <v>0</v>
      </c>
      <c r="K45" s="78" t="str">
        <f>IFERROR(VLOOKUP(J45,Table6[],2,FALSE),"")</f>
        <v/>
      </c>
      <c r="L45" s="138">
        <f>'Project Inputs'!I45</f>
        <v>0</v>
      </c>
      <c r="M45" s="78" t="str">
        <f>IFERROR(VLOOKUP(I45&amp;K45&amp;L45,Table2[[#All],[Measure &amp; Variant &amp; RatedW]:[Actual Power]],2,FALSE),"")</f>
        <v/>
      </c>
      <c r="N45" s="78" t="str">
        <f>IFERROR(VLOOKUP(I45&amp;K45,Table9[#All],2,FALSE),"")</f>
        <v/>
      </c>
      <c r="O45" s="141">
        <f>'Project Inputs'!K45</f>
        <v>0</v>
      </c>
      <c r="P45" s="137">
        <f>'Project Inputs'!L45</f>
        <v>0</v>
      </c>
      <c r="Q45" s="78" t="e">
        <f>VLOOKUP(P45,Table7[],2,FALSE)</f>
        <v>#N/A</v>
      </c>
      <c r="R45" s="137">
        <f>'Project Inputs'!M45</f>
        <v>0</v>
      </c>
      <c r="S45" s="78" t="e">
        <f>VLOOKUP(R45,Table8[[Control]:[Reduction]],2,FALSE)</f>
        <v>#N/A</v>
      </c>
      <c r="T45" s="142">
        <f>'Project Inputs'!N45</f>
        <v>0</v>
      </c>
      <c r="U45" s="153" t="str">
        <f t="shared" ref="U45:U55" si="2">IFERROR((D45*F45*G45*52/1000)-(M45*O45*G45*52/1000),"Input entry error.")</f>
        <v>Input entry error.</v>
      </c>
      <c r="V45" s="143" t="str">
        <f>IFERROR(U45*Calcs!$B$8,"")</f>
        <v/>
      </c>
      <c r="W45" s="144" t="str">
        <f>IFERROR(VLOOKUP(I45&amp;K45,Table9[],4,FALSE)/(G45*52),"")</f>
        <v/>
      </c>
      <c r="X45" s="145" t="str">
        <f t="shared" ref="X45:X55" si="3">IFERROR((M45*O45/1000)*(((G45-G45*Q45)*52)-(G45-G45*S45)*52),"Input entry error.")</f>
        <v>Input entry error.</v>
      </c>
      <c r="Y45" s="143" t="str">
        <f>IFERROR(X45*Calcs!$B$8,"")</f>
        <v/>
      </c>
      <c r="Z45" s="146" t="str">
        <f>IFERROR(VLOOKUP(R45,Table8[],3,FALSE),"")</f>
        <v/>
      </c>
    </row>
    <row r="46" spans="1:26">
      <c r="A46" s="137">
        <f>'Project Inputs'!A46</f>
        <v>0</v>
      </c>
      <c r="B46" s="78" t="str">
        <f>IFERROR(VLOOKUP(A46,Table4[],2,FALSE),"")</f>
        <v/>
      </c>
      <c r="C46" s="138">
        <f>'Project Inputs'!B46</f>
        <v>0</v>
      </c>
      <c r="D46" s="81" t="str">
        <f>IFERROR(VLOOKUP(B46&amp;C46,Table3[[CombinedBaselinePower]:[Actual Power/Unit]],2,FALSE),"")</f>
        <v/>
      </c>
      <c r="E46" s="81" t="str">
        <f>IFERROR(VLOOKUP(Calcs!B46,Table3[],2,FALSE),"")</f>
        <v/>
      </c>
      <c r="F46" s="138">
        <f>'Project Inputs'!D46</f>
        <v>0</v>
      </c>
      <c r="G46" s="139">
        <f>'Project Inputs'!E46</f>
        <v>0</v>
      </c>
      <c r="H46" s="137">
        <f>'Project Inputs'!G46</f>
        <v>0</v>
      </c>
      <c r="I46" s="78" t="str">
        <f>IFERROR(VLOOKUP(H46,Table5[],2,FALSE),"")</f>
        <v/>
      </c>
      <c r="J46" s="140">
        <f>'Project Inputs'!H46</f>
        <v>0</v>
      </c>
      <c r="K46" s="78" t="str">
        <f>IFERROR(VLOOKUP(J46,Table6[],2,FALSE),"")</f>
        <v/>
      </c>
      <c r="L46" s="138">
        <f>'Project Inputs'!I46</f>
        <v>0</v>
      </c>
      <c r="M46" s="78" t="str">
        <f>IFERROR(VLOOKUP(I46&amp;K46&amp;L46,Table2[[#All],[Measure &amp; Variant &amp; RatedW]:[Actual Power]],2,FALSE),"")</f>
        <v/>
      </c>
      <c r="N46" s="78" t="str">
        <f>IFERROR(VLOOKUP(I46&amp;K46,Table9[#All],2,FALSE),"")</f>
        <v/>
      </c>
      <c r="O46" s="141">
        <f>'Project Inputs'!K46</f>
        <v>0</v>
      </c>
      <c r="P46" s="137">
        <f>'Project Inputs'!L46</f>
        <v>0</v>
      </c>
      <c r="Q46" s="78" t="e">
        <f>VLOOKUP(P46,Table7[],2,FALSE)</f>
        <v>#N/A</v>
      </c>
      <c r="R46" s="137">
        <f>'Project Inputs'!M46</f>
        <v>0</v>
      </c>
      <c r="S46" s="78" t="e">
        <f>VLOOKUP(R46,Table8[[Control]:[Reduction]],2,FALSE)</f>
        <v>#N/A</v>
      </c>
      <c r="T46" s="142">
        <f>'Project Inputs'!N46</f>
        <v>0</v>
      </c>
      <c r="U46" s="153" t="str">
        <f t="shared" si="2"/>
        <v>Input entry error.</v>
      </c>
      <c r="V46" s="143" t="str">
        <f>IFERROR(U46*Calcs!$B$8,"")</f>
        <v/>
      </c>
      <c r="W46" s="144" t="str">
        <f>IFERROR(VLOOKUP(I46&amp;K46,Table9[],4,FALSE)/(G46*52),"")</f>
        <v/>
      </c>
      <c r="X46" s="145" t="str">
        <f t="shared" si="3"/>
        <v>Input entry error.</v>
      </c>
      <c r="Y46" s="143" t="str">
        <f>IFERROR(X46*Calcs!$B$8,"")</f>
        <v/>
      </c>
      <c r="Z46" s="146" t="str">
        <f>IFERROR(VLOOKUP(R46,Table8[],3,FALSE),"")</f>
        <v/>
      </c>
    </row>
    <row r="47" spans="1:26">
      <c r="A47" s="137">
        <f>'Project Inputs'!A47</f>
        <v>0</v>
      </c>
      <c r="B47" s="78" t="str">
        <f>IFERROR(VLOOKUP(A47,Table4[],2,FALSE),"")</f>
        <v/>
      </c>
      <c r="C47" s="138">
        <f>'Project Inputs'!B47</f>
        <v>0</v>
      </c>
      <c r="D47" s="81" t="str">
        <f>IFERROR(VLOOKUP(B47&amp;C47,Table3[[CombinedBaselinePower]:[Actual Power/Unit]],2,FALSE),"")</f>
        <v/>
      </c>
      <c r="E47" s="81" t="str">
        <f>IFERROR(VLOOKUP(Calcs!B47,Table3[],2,FALSE),"")</f>
        <v/>
      </c>
      <c r="F47" s="138">
        <f>'Project Inputs'!D47</f>
        <v>0</v>
      </c>
      <c r="G47" s="139">
        <f>'Project Inputs'!E47</f>
        <v>0</v>
      </c>
      <c r="H47" s="137">
        <f>'Project Inputs'!G47</f>
        <v>0</v>
      </c>
      <c r="I47" s="78" t="str">
        <f>IFERROR(VLOOKUP(H47,Table5[],2,FALSE),"")</f>
        <v/>
      </c>
      <c r="J47" s="140">
        <f>'Project Inputs'!H47</f>
        <v>0</v>
      </c>
      <c r="K47" s="78" t="str">
        <f>IFERROR(VLOOKUP(J47,Table6[],2,FALSE),"")</f>
        <v/>
      </c>
      <c r="L47" s="138">
        <f>'Project Inputs'!I47</f>
        <v>0</v>
      </c>
      <c r="M47" s="78" t="str">
        <f>IFERROR(VLOOKUP(I47&amp;K47&amp;L47,Table2[[#All],[Measure &amp; Variant &amp; RatedW]:[Actual Power]],2,FALSE),"")</f>
        <v/>
      </c>
      <c r="N47" s="78" t="str">
        <f>IFERROR(VLOOKUP(I47&amp;K47,Table9[#All],2,FALSE),"")</f>
        <v/>
      </c>
      <c r="O47" s="141">
        <f>'Project Inputs'!K47</f>
        <v>0</v>
      </c>
      <c r="P47" s="137">
        <f>'Project Inputs'!L47</f>
        <v>0</v>
      </c>
      <c r="Q47" s="78" t="e">
        <f>VLOOKUP(P47,Table7[],2,FALSE)</f>
        <v>#N/A</v>
      </c>
      <c r="R47" s="137">
        <f>'Project Inputs'!M47</f>
        <v>0</v>
      </c>
      <c r="S47" s="78" t="e">
        <f>VLOOKUP(R47,Table8[[Control]:[Reduction]],2,FALSE)</f>
        <v>#N/A</v>
      </c>
      <c r="T47" s="142">
        <f>'Project Inputs'!N47</f>
        <v>0</v>
      </c>
      <c r="U47" s="153" t="str">
        <f t="shared" si="2"/>
        <v>Input entry error.</v>
      </c>
      <c r="V47" s="143" t="str">
        <f>IFERROR(U47*Calcs!$B$8,"")</f>
        <v/>
      </c>
      <c r="W47" s="144" t="str">
        <f>IFERROR(VLOOKUP(I47&amp;K47,Table9[],4,FALSE)/(G47*52),"")</f>
        <v/>
      </c>
      <c r="X47" s="145" t="str">
        <f t="shared" si="3"/>
        <v>Input entry error.</v>
      </c>
      <c r="Y47" s="143" t="str">
        <f>IFERROR(X47*Calcs!$B$8,"")</f>
        <v/>
      </c>
      <c r="Z47" s="146" t="str">
        <f>IFERROR(VLOOKUP(R47,Table8[],3,FALSE),"")</f>
        <v/>
      </c>
    </row>
    <row r="48" spans="1:26">
      <c r="A48" s="137">
        <f>'Project Inputs'!A48</f>
        <v>0</v>
      </c>
      <c r="B48" s="78" t="str">
        <f>IFERROR(VLOOKUP(A48,Table4[],2,FALSE),"")</f>
        <v/>
      </c>
      <c r="C48" s="138">
        <f>'Project Inputs'!B48</f>
        <v>0</v>
      </c>
      <c r="D48" s="81" t="str">
        <f>IFERROR(VLOOKUP(B48&amp;C48,Table3[[CombinedBaselinePower]:[Actual Power/Unit]],2,FALSE),"")</f>
        <v/>
      </c>
      <c r="E48" s="81" t="str">
        <f>IFERROR(VLOOKUP(Calcs!B48,Table3[],2,FALSE),"")</f>
        <v/>
      </c>
      <c r="F48" s="138">
        <f>'Project Inputs'!D48</f>
        <v>0</v>
      </c>
      <c r="G48" s="139">
        <f>'Project Inputs'!E48</f>
        <v>0</v>
      </c>
      <c r="H48" s="137">
        <f>'Project Inputs'!G48</f>
        <v>0</v>
      </c>
      <c r="I48" s="78" t="str">
        <f>IFERROR(VLOOKUP(H48,Table5[],2,FALSE),"")</f>
        <v/>
      </c>
      <c r="J48" s="140">
        <f>'Project Inputs'!H48</f>
        <v>0</v>
      </c>
      <c r="K48" s="78" t="str">
        <f>IFERROR(VLOOKUP(J48,Table6[],2,FALSE),"")</f>
        <v/>
      </c>
      <c r="L48" s="138">
        <f>'Project Inputs'!I48</f>
        <v>0</v>
      </c>
      <c r="M48" s="78" t="str">
        <f>IFERROR(VLOOKUP(I48&amp;K48&amp;L48,Table2[[#All],[Measure &amp; Variant &amp; RatedW]:[Actual Power]],2,FALSE),"")</f>
        <v/>
      </c>
      <c r="N48" s="78" t="str">
        <f>IFERROR(VLOOKUP(I48&amp;K48,Table9[#All],2,FALSE),"")</f>
        <v/>
      </c>
      <c r="O48" s="141">
        <f>'Project Inputs'!K48</f>
        <v>0</v>
      </c>
      <c r="P48" s="137">
        <f>'Project Inputs'!L48</f>
        <v>0</v>
      </c>
      <c r="Q48" s="78" t="e">
        <f>VLOOKUP(P48,Table7[],2,FALSE)</f>
        <v>#N/A</v>
      </c>
      <c r="R48" s="137">
        <f>'Project Inputs'!M48</f>
        <v>0</v>
      </c>
      <c r="S48" s="78" t="e">
        <f>VLOOKUP(R48,Table8[[Control]:[Reduction]],2,FALSE)</f>
        <v>#N/A</v>
      </c>
      <c r="T48" s="142">
        <f>'Project Inputs'!N48</f>
        <v>0</v>
      </c>
      <c r="U48" s="153" t="str">
        <f t="shared" si="2"/>
        <v>Input entry error.</v>
      </c>
      <c r="V48" s="143" t="str">
        <f>IFERROR(U48*Calcs!$B$8,"")</f>
        <v/>
      </c>
      <c r="W48" s="144" t="str">
        <f>IFERROR(VLOOKUP(I48&amp;K48,Table9[],4,FALSE)/(G48*52),"")</f>
        <v/>
      </c>
      <c r="X48" s="145" t="str">
        <f t="shared" si="3"/>
        <v>Input entry error.</v>
      </c>
      <c r="Y48" s="143" t="str">
        <f>IFERROR(X48*Calcs!$B$8,"")</f>
        <v/>
      </c>
      <c r="Z48" s="146" t="str">
        <f>IFERROR(VLOOKUP(R48,Table8[],3,FALSE),"")</f>
        <v/>
      </c>
    </row>
    <row r="49" spans="1:26">
      <c r="A49" s="137">
        <f>'Project Inputs'!A49</f>
        <v>0</v>
      </c>
      <c r="B49" s="78" t="str">
        <f>IFERROR(VLOOKUP(A49,Table4[],2,FALSE),"")</f>
        <v/>
      </c>
      <c r="C49" s="138">
        <f>'Project Inputs'!B49</f>
        <v>0</v>
      </c>
      <c r="D49" s="81" t="str">
        <f>IFERROR(VLOOKUP(B49&amp;C49,Table3[[CombinedBaselinePower]:[Actual Power/Unit]],2,FALSE),"")</f>
        <v/>
      </c>
      <c r="E49" s="81" t="str">
        <f>IFERROR(VLOOKUP(Calcs!B49,Table3[],2,FALSE),"")</f>
        <v/>
      </c>
      <c r="F49" s="138">
        <f>'Project Inputs'!D49</f>
        <v>0</v>
      </c>
      <c r="G49" s="139">
        <f>'Project Inputs'!E49</f>
        <v>0</v>
      </c>
      <c r="H49" s="137">
        <f>'Project Inputs'!G49</f>
        <v>0</v>
      </c>
      <c r="I49" s="78" t="str">
        <f>IFERROR(VLOOKUP(H49,Table5[],2,FALSE),"")</f>
        <v/>
      </c>
      <c r="J49" s="140">
        <f>'Project Inputs'!H49</f>
        <v>0</v>
      </c>
      <c r="K49" s="78" t="str">
        <f>IFERROR(VLOOKUP(J49,Table6[],2,FALSE),"")</f>
        <v/>
      </c>
      <c r="L49" s="138">
        <f>'Project Inputs'!I49</f>
        <v>0</v>
      </c>
      <c r="M49" s="78" t="str">
        <f>IFERROR(VLOOKUP(I49&amp;K49&amp;L49,Table2[[#All],[Measure &amp; Variant &amp; RatedW]:[Actual Power]],2,FALSE),"")</f>
        <v/>
      </c>
      <c r="N49" s="78" t="str">
        <f>IFERROR(VLOOKUP(I49&amp;K49,Table9[#All],2,FALSE),"")</f>
        <v/>
      </c>
      <c r="O49" s="141">
        <f>'Project Inputs'!K49</f>
        <v>0</v>
      </c>
      <c r="P49" s="137">
        <f>'Project Inputs'!L49</f>
        <v>0</v>
      </c>
      <c r="Q49" s="78" t="e">
        <f>VLOOKUP(P49,Table7[],2,FALSE)</f>
        <v>#N/A</v>
      </c>
      <c r="R49" s="137">
        <f>'Project Inputs'!M49</f>
        <v>0</v>
      </c>
      <c r="S49" s="78" t="e">
        <f>VLOOKUP(R49,Table8[[Control]:[Reduction]],2,FALSE)</f>
        <v>#N/A</v>
      </c>
      <c r="T49" s="142">
        <f>'Project Inputs'!N49</f>
        <v>0</v>
      </c>
      <c r="U49" s="153" t="str">
        <f t="shared" si="2"/>
        <v>Input entry error.</v>
      </c>
      <c r="V49" s="143" t="str">
        <f>IFERROR(U49*Calcs!$B$8,"")</f>
        <v/>
      </c>
      <c r="W49" s="144" t="str">
        <f>IFERROR(VLOOKUP(I49&amp;K49,Table9[],4,FALSE)/(G49*52),"")</f>
        <v/>
      </c>
      <c r="X49" s="145" t="str">
        <f t="shared" si="3"/>
        <v>Input entry error.</v>
      </c>
      <c r="Y49" s="143" t="str">
        <f>IFERROR(X49*Calcs!$B$8,"")</f>
        <v/>
      </c>
      <c r="Z49" s="146" t="str">
        <f>IFERROR(VLOOKUP(R49,Table8[],3,FALSE),"")</f>
        <v/>
      </c>
    </row>
    <row r="50" spans="1:26">
      <c r="A50" s="137">
        <f>'Project Inputs'!A50</f>
        <v>0</v>
      </c>
      <c r="B50" s="78" t="str">
        <f>IFERROR(VLOOKUP(A50,Table4[],2,FALSE),"")</f>
        <v/>
      </c>
      <c r="C50" s="138">
        <f>'Project Inputs'!B50</f>
        <v>0</v>
      </c>
      <c r="D50" s="81" t="str">
        <f>IFERROR(VLOOKUP(B50&amp;C50,Table3[[CombinedBaselinePower]:[Actual Power/Unit]],2,FALSE),"")</f>
        <v/>
      </c>
      <c r="E50" s="81" t="str">
        <f>IFERROR(VLOOKUP(Calcs!B50,Table3[],2,FALSE),"")</f>
        <v/>
      </c>
      <c r="F50" s="138">
        <f>'Project Inputs'!D50</f>
        <v>0</v>
      </c>
      <c r="G50" s="139">
        <f>'Project Inputs'!E50</f>
        <v>0</v>
      </c>
      <c r="H50" s="137">
        <f>'Project Inputs'!G50</f>
        <v>0</v>
      </c>
      <c r="I50" s="78" t="str">
        <f>IFERROR(VLOOKUP(H50,Table5[],2,FALSE),"")</f>
        <v/>
      </c>
      <c r="J50" s="140">
        <f>'Project Inputs'!H50</f>
        <v>0</v>
      </c>
      <c r="K50" s="78" t="str">
        <f>IFERROR(VLOOKUP(J50,Table6[],2,FALSE),"")</f>
        <v/>
      </c>
      <c r="L50" s="138">
        <f>'Project Inputs'!I50</f>
        <v>0</v>
      </c>
      <c r="M50" s="78" t="str">
        <f>IFERROR(VLOOKUP(I50&amp;K50&amp;L50,Table2[[#All],[Measure &amp; Variant &amp; RatedW]:[Actual Power]],2,FALSE),"")</f>
        <v/>
      </c>
      <c r="N50" s="78" t="str">
        <f>IFERROR(VLOOKUP(I50&amp;K50,Table9[#All],2,FALSE),"")</f>
        <v/>
      </c>
      <c r="O50" s="141">
        <f>'Project Inputs'!K50</f>
        <v>0</v>
      </c>
      <c r="P50" s="137">
        <f>'Project Inputs'!L50</f>
        <v>0</v>
      </c>
      <c r="Q50" s="78" t="e">
        <f>VLOOKUP(P50,Table7[],2,FALSE)</f>
        <v>#N/A</v>
      </c>
      <c r="R50" s="137">
        <f>'Project Inputs'!M50</f>
        <v>0</v>
      </c>
      <c r="S50" s="78" t="e">
        <f>VLOOKUP(R50,Table8[[Control]:[Reduction]],2,FALSE)</f>
        <v>#N/A</v>
      </c>
      <c r="T50" s="142">
        <f>'Project Inputs'!N50</f>
        <v>0</v>
      </c>
      <c r="U50" s="153" t="str">
        <f t="shared" si="2"/>
        <v>Input entry error.</v>
      </c>
      <c r="V50" s="143" t="str">
        <f>IFERROR(U50*Calcs!$B$8,"")</f>
        <v/>
      </c>
      <c r="W50" s="144" t="str">
        <f>IFERROR(VLOOKUP(I50&amp;K50,Table9[],4,FALSE)/(G50*52),"")</f>
        <v/>
      </c>
      <c r="X50" s="145" t="str">
        <f t="shared" si="3"/>
        <v>Input entry error.</v>
      </c>
      <c r="Y50" s="143" t="str">
        <f>IFERROR(X50*Calcs!$B$8,"")</f>
        <v/>
      </c>
      <c r="Z50" s="146" t="str">
        <f>IFERROR(VLOOKUP(R50,Table8[],3,FALSE),"")</f>
        <v/>
      </c>
    </row>
    <row r="51" spans="1:26">
      <c r="A51" s="137">
        <f>'Project Inputs'!A51</f>
        <v>0</v>
      </c>
      <c r="B51" s="78" t="str">
        <f>IFERROR(VLOOKUP(A51,Table4[],2,FALSE),"")</f>
        <v/>
      </c>
      <c r="C51" s="138">
        <f>'Project Inputs'!B51</f>
        <v>0</v>
      </c>
      <c r="D51" s="81" t="str">
        <f>IFERROR(VLOOKUP(B51&amp;C51,Table3[[CombinedBaselinePower]:[Actual Power/Unit]],2,FALSE),"")</f>
        <v/>
      </c>
      <c r="E51" s="81" t="str">
        <f>IFERROR(VLOOKUP(Calcs!B51,Table3[],2,FALSE),"")</f>
        <v/>
      </c>
      <c r="F51" s="138">
        <f>'Project Inputs'!D51</f>
        <v>0</v>
      </c>
      <c r="G51" s="139">
        <f>'Project Inputs'!E51</f>
        <v>0</v>
      </c>
      <c r="H51" s="137">
        <f>'Project Inputs'!G51</f>
        <v>0</v>
      </c>
      <c r="I51" s="78" t="str">
        <f>IFERROR(VLOOKUP(H51,Table5[],2,FALSE),"")</f>
        <v/>
      </c>
      <c r="J51" s="140">
        <f>'Project Inputs'!H51</f>
        <v>0</v>
      </c>
      <c r="K51" s="78" t="str">
        <f>IFERROR(VLOOKUP(J51,Table6[],2,FALSE),"")</f>
        <v/>
      </c>
      <c r="L51" s="138">
        <f>'Project Inputs'!I51</f>
        <v>0</v>
      </c>
      <c r="M51" s="78" t="str">
        <f>IFERROR(VLOOKUP(I51&amp;K51&amp;L51,Table2[[#All],[Measure &amp; Variant &amp; RatedW]:[Actual Power]],2,FALSE),"")</f>
        <v/>
      </c>
      <c r="N51" s="78" t="str">
        <f>IFERROR(VLOOKUP(I51&amp;K51,Table9[#All],2,FALSE),"")</f>
        <v/>
      </c>
      <c r="O51" s="141">
        <f>'Project Inputs'!K51</f>
        <v>0</v>
      </c>
      <c r="P51" s="137">
        <f>'Project Inputs'!L51</f>
        <v>0</v>
      </c>
      <c r="Q51" s="78" t="e">
        <f>VLOOKUP(P51,Table7[],2,FALSE)</f>
        <v>#N/A</v>
      </c>
      <c r="R51" s="137">
        <f>'Project Inputs'!M51</f>
        <v>0</v>
      </c>
      <c r="S51" s="78" t="e">
        <f>VLOOKUP(R51,Table8[[Control]:[Reduction]],2,FALSE)</f>
        <v>#N/A</v>
      </c>
      <c r="T51" s="142">
        <f>'Project Inputs'!N51</f>
        <v>0</v>
      </c>
      <c r="U51" s="153" t="str">
        <f t="shared" si="2"/>
        <v>Input entry error.</v>
      </c>
      <c r="V51" s="143" t="str">
        <f>IFERROR(U51*Calcs!$B$8,"")</f>
        <v/>
      </c>
      <c r="W51" s="144" t="str">
        <f>IFERROR(VLOOKUP(I51&amp;K51,Table9[],4,FALSE)/(G51*52),"")</f>
        <v/>
      </c>
      <c r="X51" s="145" t="str">
        <f t="shared" si="3"/>
        <v>Input entry error.</v>
      </c>
      <c r="Y51" s="143" t="str">
        <f>IFERROR(X51*Calcs!$B$8,"")</f>
        <v/>
      </c>
      <c r="Z51" s="146" t="str">
        <f>IFERROR(VLOOKUP(R51,Table8[],3,FALSE),"")</f>
        <v/>
      </c>
    </row>
    <row r="52" spans="1:26">
      <c r="A52" s="137">
        <f>'Project Inputs'!A52</f>
        <v>0</v>
      </c>
      <c r="B52" s="78" t="str">
        <f>IFERROR(VLOOKUP(A52,Table4[],2,FALSE),"")</f>
        <v/>
      </c>
      <c r="C52" s="138">
        <f>'Project Inputs'!B52</f>
        <v>0</v>
      </c>
      <c r="D52" s="81" t="str">
        <f>IFERROR(VLOOKUP(B52&amp;C52,Table3[[CombinedBaselinePower]:[Actual Power/Unit]],2,FALSE),"")</f>
        <v/>
      </c>
      <c r="E52" s="81" t="str">
        <f>IFERROR(VLOOKUP(Calcs!B52,Table3[],2,FALSE),"")</f>
        <v/>
      </c>
      <c r="F52" s="138">
        <f>'Project Inputs'!D52</f>
        <v>0</v>
      </c>
      <c r="G52" s="139">
        <f>'Project Inputs'!E52</f>
        <v>0</v>
      </c>
      <c r="H52" s="137">
        <f>'Project Inputs'!G52</f>
        <v>0</v>
      </c>
      <c r="I52" s="78" t="str">
        <f>IFERROR(VLOOKUP(H52,Table5[],2,FALSE),"")</f>
        <v/>
      </c>
      <c r="J52" s="140">
        <f>'Project Inputs'!H52</f>
        <v>0</v>
      </c>
      <c r="K52" s="78" t="str">
        <f>IFERROR(VLOOKUP(J52,Table6[],2,FALSE),"")</f>
        <v/>
      </c>
      <c r="L52" s="138">
        <f>'Project Inputs'!I52</f>
        <v>0</v>
      </c>
      <c r="M52" s="78" t="str">
        <f>IFERROR(VLOOKUP(I52&amp;K52&amp;L52,Table2[[#All],[Measure &amp; Variant &amp; RatedW]:[Actual Power]],2,FALSE),"")</f>
        <v/>
      </c>
      <c r="N52" s="78" t="str">
        <f>IFERROR(VLOOKUP(I52&amp;K52,Table9[#All],2,FALSE),"")</f>
        <v/>
      </c>
      <c r="O52" s="141">
        <f>'Project Inputs'!K52</f>
        <v>0</v>
      </c>
      <c r="P52" s="137">
        <f>'Project Inputs'!L52</f>
        <v>0</v>
      </c>
      <c r="Q52" s="78" t="e">
        <f>VLOOKUP(P52,Table7[],2,FALSE)</f>
        <v>#N/A</v>
      </c>
      <c r="R52" s="137">
        <f>'Project Inputs'!M52</f>
        <v>0</v>
      </c>
      <c r="S52" s="78" t="e">
        <f>VLOOKUP(R52,Table8[[Control]:[Reduction]],2,FALSE)</f>
        <v>#N/A</v>
      </c>
      <c r="T52" s="142">
        <f>'Project Inputs'!N52</f>
        <v>0</v>
      </c>
      <c r="U52" s="153" t="str">
        <f t="shared" si="2"/>
        <v>Input entry error.</v>
      </c>
      <c r="V52" s="143" t="str">
        <f>IFERROR(U52*Calcs!$B$8,"")</f>
        <v/>
      </c>
      <c r="W52" s="144" t="str">
        <f>IFERROR(VLOOKUP(I52&amp;K52,Table9[],4,FALSE)/(G52*52),"")</f>
        <v/>
      </c>
      <c r="X52" s="145" t="str">
        <f t="shared" si="3"/>
        <v>Input entry error.</v>
      </c>
      <c r="Y52" s="143" t="str">
        <f>IFERROR(X52*Calcs!$B$8,"")</f>
        <v/>
      </c>
      <c r="Z52" s="146" t="str">
        <f>IFERROR(VLOOKUP(R52,Table8[],3,FALSE),"")</f>
        <v/>
      </c>
    </row>
    <row r="53" spans="1:26">
      <c r="A53" s="137">
        <f>'Project Inputs'!A53</f>
        <v>0</v>
      </c>
      <c r="B53" s="78" t="str">
        <f>IFERROR(VLOOKUP(A53,Table4[],2,FALSE),"")</f>
        <v/>
      </c>
      <c r="C53" s="138">
        <f>'Project Inputs'!B53</f>
        <v>0</v>
      </c>
      <c r="D53" s="81" t="str">
        <f>IFERROR(VLOOKUP(B53&amp;C53,Table3[[CombinedBaselinePower]:[Actual Power/Unit]],2,FALSE),"")</f>
        <v/>
      </c>
      <c r="E53" s="81" t="str">
        <f>IFERROR(VLOOKUP(Calcs!B53,Table3[],2,FALSE),"")</f>
        <v/>
      </c>
      <c r="F53" s="138">
        <f>'Project Inputs'!D53</f>
        <v>0</v>
      </c>
      <c r="G53" s="139">
        <f>'Project Inputs'!E53</f>
        <v>0</v>
      </c>
      <c r="H53" s="137">
        <f>'Project Inputs'!G53</f>
        <v>0</v>
      </c>
      <c r="I53" s="78" t="str">
        <f>IFERROR(VLOOKUP(H53,Table5[],2,FALSE),"")</f>
        <v/>
      </c>
      <c r="J53" s="140">
        <f>'Project Inputs'!H53</f>
        <v>0</v>
      </c>
      <c r="K53" s="78" t="str">
        <f>IFERROR(VLOOKUP(J53,Table6[],2,FALSE),"")</f>
        <v/>
      </c>
      <c r="L53" s="138">
        <f>'Project Inputs'!I53</f>
        <v>0</v>
      </c>
      <c r="M53" s="78" t="str">
        <f>IFERROR(VLOOKUP(I53&amp;K53&amp;L53,Table2[[#All],[Measure &amp; Variant &amp; RatedW]:[Actual Power]],2,FALSE),"")</f>
        <v/>
      </c>
      <c r="N53" s="78" t="str">
        <f>IFERROR(VLOOKUP(I53&amp;K53,Table9[#All],2,FALSE),"")</f>
        <v/>
      </c>
      <c r="O53" s="141">
        <f>'Project Inputs'!K53</f>
        <v>0</v>
      </c>
      <c r="P53" s="137">
        <f>'Project Inputs'!L53</f>
        <v>0</v>
      </c>
      <c r="Q53" s="78" t="e">
        <f>VLOOKUP(P53,Table7[],2,FALSE)</f>
        <v>#N/A</v>
      </c>
      <c r="R53" s="137">
        <f>'Project Inputs'!M53</f>
        <v>0</v>
      </c>
      <c r="S53" s="78" t="e">
        <f>VLOOKUP(R53,Table8[[Control]:[Reduction]],2,FALSE)</f>
        <v>#N/A</v>
      </c>
      <c r="T53" s="142">
        <f>'Project Inputs'!N53</f>
        <v>0</v>
      </c>
      <c r="U53" s="153" t="str">
        <f t="shared" si="2"/>
        <v>Input entry error.</v>
      </c>
      <c r="V53" s="143" t="str">
        <f>IFERROR(U53*Calcs!$B$8,"")</f>
        <v/>
      </c>
      <c r="W53" s="144" t="str">
        <f>IFERROR(VLOOKUP(I53&amp;K53,Table9[],4,FALSE)/(G53*52),"")</f>
        <v/>
      </c>
      <c r="X53" s="145" t="str">
        <f t="shared" si="3"/>
        <v>Input entry error.</v>
      </c>
      <c r="Y53" s="143" t="str">
        <f>IFERROR(X53*Calcs!$B$8,"")</f>
        <v/>
      </c>
      <c r="Z53" s="146" t="str">
        <f>IFERROR(VLOOKUP(R53,Table8[],3,FALSE),"")</f>
        <v/>
      </c>
    </row>
    <row r="54" spans="1:26">
      <c r="A54" s="137">
        <f>'Project Inputs'!A54</f>
        <v>0</v>
      </c>
      <c r="B54" s="78" t="str">
        <f>IFERROR(VLOOKUP(A54,Table4[],2,FALSE),"")</f>
        <v/>
      </c>
      <c r="C54" s="138">
        <f>'Project Inputs'!B54</f>
        <v>0</v>
      </c>
      <c r="D54" s="81" t="str">
        <f>IFERROR(VLOOKUP(B54&amp;C54,Table3[[CombinedBaselinePower]:[Actual Power/Unit]],2,FALSE),"")</f>
        <v/>
      </c>
      <c r="E54" s="81" t="str">
        <f>IFERROR(VLOOKUP(Calcs!B54,Table3[],2,FALSE),"")</f>
        <v/>
      </c>
      <c r="F54" s="138">
        <f>'Project Inputs'!D54</f>
        <v>0</v>
      </c>
      <c r="G54" s="139">
        <f>'Project Inputs'!E54</f>
        <v>0</v>
      </c>
      <c r="H54" s="137">
        <f>'Project Inputs'!G54</f>
        <v>0</v>
      </c>
      <c r="I54" s="78" t="str">
        <f>IFERROR(VLOOKUP(H54,Table5[],2,FALSE),"")</f>
        <v/>
      </c>
      <c r="J54" s="140">
        <f>'Project Inputs'!H54</f>
        <v>0</v>
      </c>
      <c r="K54" s="78" t="str">
        <f>IFERROR(VLOOKUP(J54,Table6[],2,FALSE),"")</f>
        <v/>
      </c>
      <c r="L54" s="138">
        <f>'Project Inputs'!I54</f>
        <v>0</v>
      </c>
      <c r="M54" s="78" t="str">
        <f>IFERROR(VLOOKUP(I54&amp;K54&amp;L54,Table2[[#All],[Measure &amp; Variant &amp; RatedW]:[Actual Power]],2,FALSE),"")</f>
        <v/>
      </c>
      <c r="N54" s="78" t="str">
        <f>IFERROR(VLOOKUP(I54&amp;K54,Table9[#All],2,FALSE),"")</f>
        <v/>
      </c>
      <c r="O54" s="141">
        <f>'Project Inputs'!K54</f>
        <v>0</v>
      </c>
      <c r="P54" s="137">
        <f>'Project Inputs'!L54</f>
        <v>0</v>
      </c>
      <c r="Q54" s="78" t="e">
        <f>VLOOKUP(P54,Table7[],2,FALSE)</f>
        <v>#N/A</v>
      </c>
      <c r="R54" s="137">
        <f>'Project Inputs'!M54</f>
        <v>0</v>
      </c>
      <c r="S54" s="78" t="e">
        <f>VLOOKUP(R54,Table8[[Control]:[Reduction]],2,FALSE)</f>
        <v>#N/A</v>
      </c>
      <c r="T54" s="142">
        <f>'Project Inputs'!N54</f>
        <v>0</v>
      </c>
      <c r="U54" s="153" t="str">
        <f t="shared" si="2"/>
        <v>Input entry error.</v>
      </c>
      <c r="V54" s="143" t="str">
        <f>IFERROR(U54*Calcs!$B$8,"")</f>
        <v/>
      </c>
      <c r="W54" s="144" t="str">
        <f>IFERROR(VLOOKUP(I54&amp;K54,Table9[],4,FALSE)/(G54*52),"")</f>
        <v/>
      </c>
      <c r="X54" s="145" t="str">
        <f t="shared" si="3"/>
        <v>Input entry error.</v>
      </c>
      <c r="Y54" s="143" t="str">
        <f>IFERROR(X54*Calcs!$B$8,"")</f>
        <v/>
      </c>
      <c r="Z54" s="146" t="str">
        <f>IFERROR(VLOOKUP(R54,Table8[],3,FALSE),"")</f>
        <v/>
      </c>
    </row>
    <row r="55" spans="1:26">
      <c r="A55" s="137">
        <f>'Project Inputs'!A55</f>
        <v>0</v>
      </c>
      <c r="B55" s="78" t="str">
        <f>IFERROR(VLOOKUP(A55,Table4[],2,FALSE),"")</f>
        <v/>
      </c>
      <c r="C55" s="138">
        <f>'Project Inputs'!B55</f>
        <v>0</v>
      </c>
      <c r="D55" s="81" t="str">
        <f>IFERROR(VLOOKUP(B55&amp;C55,Table3[[CombinedBaselinePower]:[Actual Power/Unit]],2,FALSE),"")</f>
        <v/>
      </c>
      <c r="E55" s="81" t="str">
        <f>IFERROR(VLOOKUP(Calcs!B55,Table3[],2,FALSE),"")</f>
        <v/>
      </c>
      <c r="F55" s="138">
        <f>'Project Inputs'!D55</f>
        <v>0</v>
      </c>
      <c r="G55" s="139">
        <f>'Project Inputs'!E55</f>
        <v>0</v>
      </c>
      <c r="H55" s="137">
        <f>'Project Inputs'!G55</f>
        <v>0</v>
      </c>
      <c r="I55" s="78" t="str">
        <f>IFERROR(VLOOKUP(H55,Table5[],2,FALSE),"")</f>
        <v/>
      </c>
      <c r="J55" s="140">
        <f>'Project Inputs'!H55</f>
        <v>0</v>
      </c>
      <c r="K55" s="78" t="str">
        <f>IFERROR(VLOOKUP(J55,Table6[],2,FALSE),"")</f>
        <v/>
      </c>
      <c r="L55" s="138">
        <f>'Project Inputs'!I55</f>
        <v>0</v>
      </c>
      <c r="M55" s="78" t="str">
        <f>IFERROR(VLOOKUP(I55&amp;K55&amp;L55,Table2[[#All],[Measure &amp; Variant &amp; RatedW]:[Actual Power]],2,FALSE),"")</f>
        <v/>
      </c>
      <c r="N55" s="78" t="str">
        <f>IFERROR(VLOOKUP(I55&amp;K55,Table9[#All],2,FALSE),"")</f>
        <v/>
      </c>
      <c r="O55" s="141">
        <f>'Project Inputs'!K55</f>
        <v>0</v>
      </c>
      <c r="P55" s="137">
        <f>'Project Inputs'!L55</f>
        <v>0</v>
      </c>
      <c r="Q55" s="78" t="e">
        <f>VLOOKUP(P55,Table7[],2,FALSE)</f>
        <v>#N/A</v>
      </c>
      <c r="R55" s="137">
        <f>'Project Inputs'!M55</f>
        <v>0</v>
      </c>
      <c r="S55" s="78" t="e">
        <f>VLOOKUP(R55,Table8[[Control]:[Reduction]],2,FALSE)</f>
        <v>#N/A</v>
      </c>
      <c r="T55" s="142">
        <f>'Project Inputs'!N55</f>
        <v>0</v>
      </c>
      <c r="U55" s="153" t="str">
        <f t="shared" si="2"/>
        <v>Input entry error.</v>
      </c>
      <c r="V55" s="143" t="str">
        <f>IFERROR(U55*Calcs!$B$8,"")</f>
        <v/>
      </c>
      <c r="W55" s="144" t="str">
        <f>IFERROR(VLOOKUP(I55&amp;K55,Table9[],4,FALSE)/(G55*52),"")</f>
        <v/>
      </c>
      <c r="X55" s="145" t="str">
        <f t="shared" si="3"/>
        <v>Input entry error.</v>
      </c>
      <c r="Y55" s="143" t="str">
        <f>IFERROR(X55*Calcs!$B$8,"")</f>
        <v/>
      </c>
      <c r="Z55" s="146" t="str">
        <f>IFERROR(VLOOKUP(R55,Table8[],3,FALSE),"")</f>
        <v/>
      </c>
    </row>
    <row r="56" spans="1:26">
      <c r="A56" s="137">
        <f>'Project Inputs'!A56</f>
        <v>0</v>
      </c>
      <c r="B56" s="78" t="str">
        <f>IFERROR(VLOOKUP(A56,Table4[],2,FALSE),"")</f>
        <v/>
      </c>
      <c r="C56" s="138">
        <f>'Project Inputs'!B56</f>
        <v>0</v>
      </c>
      <c r="D56" s="81" t="str">
        <f>IFERROR(VLOOKUP(B56&amp;C56,Table3[[CombinedBaselinePower]:[Actual Power/Unit]],2,FALSE),"")</f>
        <v/>
      </c>
      <c r="E56" s="81" t="str">
        <f>IFERROR(VLOOKUP(Calcs!B56,Table3[],2,FALSE),"")</f>
        <v/>
      </c>
      <c r="F56" s="138">
        <f>'Project Inputs'!D56</f>
        <v>0</v>
      </c>
      <c r="G56" s="139">
        <f>'Project Inputs'!E56</f>
        <v>0</v>
      </c>
      <c r="H56" s="137">
        <f>'Project Inputs'!G56</f>
        <v>0</v>
      </c>
      <c r="I56" s="78" t="str">
        <f>IFERROR(VLOOKUP(H56,Table5[],2,FALSE),"")</f>
        <v/>
      </c>
      <c r="J56" s="140">
        <f>'Project Inputs'!H56</f>
        <v>0</v>
      </c>
      <c r="K56" s="78" t="str">
        <f>IFERROR(VLOOKUP(J56,Table6[],2,FALSE),"")</f>
        <v/>
      </c>
      <c r="L56" s="138">
        <f>'Project Inputs'!I56</f>
        <v>0</v>
      </c>
      <c r="M56" s="78" t="str">
        <f>IFERROR(VLOOKUP(I56&amp;K56&amp;L56,Table2[[#All],[Measure &amp; Variant &amp; RatedW]:[Actual Power]],2,FALSE),"")</f>
        <v/>
      </c>
      <c r="N56" s="78" t="str">
        <f>IFERROR(VLOOKUP(I56&amp;K56,Table9[#All],2,FALSE),"")</f>
        <v/>
      </c>
      <c r="O56" s="141">
        <f>'Project Inputs'!K56</f>
        <v>0</v>
      </c>
      <c r="P56" s="137">
        <f>'Project Inputs'!L56</f>
        <v>0</v>
      </c>
      <c r="Q56" s="78" t="e">
        <f>VLOOKUP(P56,Table7[],2,FALSE)</f>
        <v>#N/A</v>
      </c>
      <c r="R56" s="137">
        <f>'Project Inputs'!M56</f>
        <v>0</v>
      </c>
      <c r="S56" s="78" t="e">
        <f>VLOOKUP(R56,Table8[[Control]:[Reduction]],2,FALSE)</f>
        <v>#N/A</v>
      </c>
      <c r="T56" s="142">
        <f>'Project Inputs'!N56</f>
        <v>0</v>
      </c>
      <c r="U56" s="153" t="str">
        <f t="shared" si="1"/>
        <v>Input entry error.</v>
      </c>
      <c r="V56" s="143" t="str">
        <f>IFERROR(U56*Calcs!$B$8,"")</f>
        <v/>
      </c>
      <c r="W56" s="144" t="str">
        <f>IFERROR(VLOOKUP(I56&amp;K56,Table9[],4,FALSE)/(G56*52),"")</f>
        <v/>
      </c>
      <c r="X56" s="145" t="str">
        <f t="shared" si="0"/>
        <v>Input entry error.</v>
      </c>
      <c r="Y56" s="143" t="str">
        <f>IFERROR(X56*Calcs!$B$8,"")</f>
        <v/>
      </c>
      <c r="Z56" s="146" t="str">
        <f>IFERROR(VLOOKUP(R56,Table8[],3,FALSE),"")</f>
        <v/>
      </c>
    </row>
    <row r="57" spans="1:26">
      <c r="A57" s="137">
        <f>'Project Inputs'!A57</f>
        <v>0</v>
      </c>
      <c r="B57" s="78" t="str">
        <f>IFERROR(VLOOKUP(A57,Table4[],2,FALSE),"")</f>
        <v/>
      </c>
      <c r="C57" s="138">
        <f>'Project Inputs'!B57</f>
        <v>0</v>
      </c>
      <c r="D57" s="81" t="str">
        <f>IFERROR(VLOOKUP(B57&amp;C57,Table3[[CombinedBaselinePower]:[Actual Power/Unit]],2,FALSE),"")</f>
        <v/>
      </c>
      <c r="E57" s="81" t="str">
        <f>IFERROR(VLOOKUP(Calcs!B57,Table3[],2,FALSE),"")</f>
        <v/>
      </c>
      <c r="F57" s="138">
        <f>'Project Inputs'!D57</f>
        <v>0</v>
      </c>
      <c r="G57" s="139">
        <f>'Project Inputs'!E57</f>
        <v>0</v>
      </c>
      <c r="H57" s="137">
        <f>'Project Inputs'!G57</f>
        <v>0</v>
      </c>
      <c r="I57" s="78" t="str">
        <f>IFERROR(VLOOKUP(H57,Table5[],2,FALSE),"")</f>
        <v/>
      </c>
      <c r="J57" s="140">
        <f>'Project Inputs'!H57</f>
        <v>0</v>
      </c>
      <c r="K57" s="78" t="str">
        <f>IFERROR(VLOOKUP(J57,Table6[],2,FALSE),"")</f>
        <v/>
      </c>
      <c r="L57" s="138">
        <f>'Project Inputs'!I57</f>
        <v>0</v>
      </c>
      <c r="M57" s="78" t="str">
        <f>IFERROR(VLOOKUP(I57&amp;K57&amp;L57,Table2[[#All],[Measure &amp; Variant &amp; RatedW]:[Actual Power]],2,FALSE),"")</f>
        <v/>
      </c>
      <c r="N57" s="78" t="str">
        <f>IFERROR(VLOOKUP(I57&amp;K57,Table9[#All],2,FALSE),"")</f>
        <v/>
      </c>
      <c r="O57" s="141">
        <f>'Project Inputs'!K57</f>
        <v>0</v>
      </c>
      <c r="P57" s="137">
        <f>'Project Inputs'!L57</f>
        <v>0</v>
      </c>
      <c r="Q57" s="78" t="e">
        <f>VLOOKUP(P57,Table7[],2,FALSE)</f>
        <v>#N/A</v>
      </c>
      <c r="R57" s="137">
        <f>'Project Inputs'!M57</f>
        <v>0</v>
      </c>
      <c r="S57" s="78" t="e">
        <f>VLOOKUP(R57,Table8[[Control]:[Reduction]],2,FALSE)</f>
        <v>#N/A</v>
      </c>
      <c r="T57" s="142">
        <f>'Project Inputs'!N57</f>
        <v>0</v>
      </c>
      <c r="U57" s="153" t="str">
        <f t="shared" si="1"/>
        <v>Input entry error.</v>
      </c>
      <c r="V57" s="143" t="str">
        <f>IFERROR(U57*Calcs!$B$8,"")</f>
        <v/>
      </c>
      <c r="W57" s="144" t="str">
        <f>IFERROR(VLOOKUP(I57&amp;K57,Table9[],4,FALSE)/(G57*52),"")</f>
        <v/>
      </c>
      <c r="X57" s="145" t="str">
        <f t="shared" si="0"/>
        <v>Input entry error.</v>
      </c>
      <c r="Y57" s="143" t="str">
        <f>IFERROR(X57*Calcs!$B$8,"")</f>
        <v/>
      </c>
      <c r="Z57" s="146" t="str">
        <f>IFERROR(VLOOKUP(R57,Table8[],3,FALSE),"")</f>
        <v/>
      </c>
    </row>
    <row r="58" spans="1:26">
      <c r="A58" s="137">
        <f>'Project Inputs'!A58</f>
        <v>0</v>
      </c>
      <c r="B58" s="78" t="str">
        <f>IFERROR(VLOOKUP(A58,Table4[],2,FALSE),"")</f>
        <v/>
      </c>
      <c r="C58" s="138">
        <f>'Project Inputs'!B58</f>
        <v>0</v>
      </c>
      <c r="D58" s="81" t="str">
        <f>IFERROR(VLOOKUP(B58&amp;C58,Table3[[CombinedBaselinePower]:[Actual Power/Unit]],2,FALSE),"")</f>
        <v/>
      </c>
      <c r="E58" s="81" t="str">
        <f>IFERROR(VLOOKUP(Calcs!B58,Table3[],2,FALSE),"")</f>
        <v/>
      </c>
      <c r="F58" s="138">
        <f>'Project Inputs'!D58</f>
        <v>0</v>
      </c>
      <c r="G58" s="139">
        <f>'Project Inputs'!E58</f>
        <v>0</v>
      </c>
      <c r="H58" s="137">
        <f>'Project Inputs'!G58</f>
        <v>0</v>
      </c>
      <c r="I58" s="78" t="str">
        <f>IFERROR(VLOOKUP(H58,Table5[],2,FALSE),"")</f>
        <v/>
      </c>
      <c r="J58" s="140">
        <f>'Project Inputs'!H58</f>
        <v>0</v>
      </c>
      <c r="K58" s="78" t="str">
        <f>IFERROR(VLOOKUP(J58,Table6[],2,FALSE),"")</f>
        <v/>
      </c>
      <c r="L58" s="138">
        <f>'Project Inputs'!I58</f>
        <v>0</v>
      </c>
      <c r="M58" s="78" t="str">
        <f>IFERROR(VLOOKUP(I58&amp;K58&amp;L58,Table2[[#All],[Measure &amp; Variant &amp; RatedW]:[Actual Power]],2,FALSE),"")</f>
        <v/>
      </c>
      <c r="N58" s="78" t="str">
        <f>IFERROR(VLOOKUP(I58&amp;K58,Table9[#All],2,FALSE),"")</f>
        <v/>
      </c>
      <c r="O58" s="141">
        <f>'Project Inputs'!K58</f>
        <v>0</v>
      </c>
      <c r="P58" s="137">
        <f>'Project Inputs'!L58</f>
        <v>0</v>
      </c>
      <c r="Q58" s="78" t="e">
        <f>VLOOKUP(P58,Table7[],2,FALSE)</f>
        <v>#N/A</v>
      </c>
      <c r="R58" s="137">
        <f>'Project Inputs'!M58</f>
        <v>0</v>
      </c>
      <c r="S58" s="78" t="e">
        <f>VLOOKUP(R58,Table8[[Control]:[Reduction]],2,FALSE)</f>
        <v>#N/A</v>
      </c>
      <c r="T58" s="142">
        <f>'Project Inputs'!N58</f>
        <v>0</v>
      </c>
      <c r="U58" s="153" t="str">
        <f t="shared" si="1"/>
        <v>Input entry error.</v>
      </c>
      <c r="V58" s="143" t="str">
        <f>IFERROR(U58*Calcs!$B$8,"")</f>
        <v/>
      </c>
      <c r="W58" s="144" t="str">
        <f>IFERROR(VLOOKUP(I58&amp;K58,Table9[],4,FALSE)/(G58*52),"")</f>
        <v/>
      </c>
      <c r="X58" s="145" t="str">
        <f t="shared" si="0"/>
        <v>Input entry error.</v>
      </c>
      <c r="Y58" s="143" t="str">
        <f>IFERROR(X58*Calcs!$B$8,"")</f>
        <v/>
      </c>
      <c r="Z58" s="146" t="str">
        <f>IFERROR(VLOOKUP(R58,Table8[],3,FALSE),"")</f>
        <v/>
      </c>
    </row>
    <row r="59" spans="1:26">
      <c r="A59" s="137">
        <f>'Project Inputs'!A59</f>
        <v>0</v>
      </c>
      <c r="B59" s="78" t="str">
        <f>IFERROR(VLOOKUP(A59,Table4[],2,FALSE),"")</f>
        <v/>
      </c>
      <c r="C59" s="138">
        <f>'Project Inputs'!B59</f>
        <v>0</v>
      </c>
      <c r="D59" s="81" t="str">
        <f>IFERROR(VLOOKUP(B59&amp;C59,Table3[[CombinedBaselinePower]:[Actual Power/Unit]],2,FALSE),"")</f>
        <v/>
      </c>
      <c r="E59" s="81" t="str">
        <f>IFERROR(VLOOKUP(Calcs!B59,Table3[],2,FALSE),"")</f>
        <v/>
      </c>
      <c r="F59" s="138">
        <f>'Project Inputs'!D59</f>
        <v>0</v>
      </c>
      <c r="G59" s="139">
        <f>'Project Inputs'!E59</f>
        <v>0</v>
      </c>
      <c r="H59" s="137">
        <f>'Project Inputs'!G59</f>
        <v>0</v>
      </c>
      <c r="I59" s="78" t="str">
        <f>IFERROR(VLOOKUP(H59,Table5[],2,FALSE),"")</f>
        <v/>
      </c>
      <c r="J59" s="140">
        <f>'Project Inputs'!H59</f>
        <v>0</v>
      </c>
      <c r="K59" s="78" t="str">
        <f>IFERROR(VLOOKUP(J59,Table6[],2,FALSE),"")</f>
        <v/>
      </c>
      <c r="L59" s="138">
        <f>'Project Inputs'!I59</f>
        <v>0</v>
      </c>
      <c r="M59" s="78" t="str">
        <f>IFERROR(VLOOKUP(I59&amp;K59&amp;L59,Table2[[#All],[Measure &amp; Variant &amp; RatedW]:[Actual Power]],2,FALSE),"")</f>
        <v/>
      </c>
      <c r="N59" s="78" t="str">
        <f>IFERROR(VLOOKUP(I59&amp;K59,Table9[#All],2,FALSE),"")</f>
        <v/>
      </c>
      <c r="O59" s="141">
        <f>'Project Inputs'!K59</f>
        <v>0</v>
      </c>
      <c r="P59" s="137">
        <f>'Project Inputs'!L59</f>
        <v>0</v>
      </c>
      <c r="Q59" s="78" t="e">
        <f>VLOOKUP(P59,Table7[],2,FALSE)</f>
        <v>#N/A</v>
      </c>
      <c r="R59" s="137">
        <f>'Project Inputs'!M59</f>
        <v>0</v>
      </c>
      <c r="S59" s="78" t="e">
        <f>VLOOKUP(R59,Table8[[Control]:[Reduction]],2,FALSE)</f>
        <v>#N/A</v>
      </c>
      <c r="T59" s="142">
        <f>'Project Inputs'!N59</f>
        <v>0</v>
      </c>
      <c r="U59" s="153" t="str">
        <f t="shared" si="1"/>
        <v>Input entry error.</v>
      </c>
      <c r="V59" s="143" t="str">
        <f>IFERROR(U59*Calcs!$B$8,"")</f>
        <v/>
      </c>
      <c r="W59" s="144" t="str">
        <f>IFERROR(VLOOKUP(I59&amp;K59,Table9[],4,FALSE)/(G59*52),"")</f>
        <v/>
      </c>
      <c r="X59" s="145" t="str">
        <f t="shared" si="0"/>
        <v>Input entry error.</v>
      </c>
      <c r="Y59" s="143" t="str">
        <f>IFERROR(X59*Calcs!$B$8,"")</f>
        <v/>
      </c>
      <c r="Z59" s="146" t="str">
        <f>IFERROR(VLOOKUP(R59,Table8[],3,FALSE),"")</f>
        <v/>
      </c>
    </row>
    <row r="60" spans="1:26">
      <c r="A60" s="137">
        <f>'Project Inputs'!A60</f>
        <v>0</v>
      </c>
      <c r="B60" s="78" t="str">
        <f>IFERROR(VLOOKUP(A60,Table4[],2,FALSE),"")</f>
        <v/>
      </c>
      <c r="C60" s="138">
        <f>'Project Inputs'!B60</f>
        <v>0</v>
      </c>
      <c r="D60" s="81" t="str">
        <f>IFERROR(VLOOKUP(B60&amp;C60,Table3[[CombinedBaselinePower]:[Actual Power/Unit]],2,FALSE),"")</f>
        <v/>
      </c>
      <c r="E60" s="81" t="str">
        <f>IFERROR(VLOOKUP(Calcs!B60,Table3[],2,FALSE),"")</f>
        <v/>
      </c>
      <c r="F60" s="138">
        <f>'Project Inputs'!D60</f>
        <v>0</v>
      </c>
      <c r="G60" s="139">
        <f>'Project Inputs'!E60</f>
        <v>0</v>
      </c>
      <c r="H60" s="137">
        <f>'Project Inputs'!G60</f>
        <v>0</v>
      </c>
      <c r="I60" s="78" t="str">
        <f>IFERROR(VLOOKUP(H60,Table5[],2,FALSE),"")</f>
        <v/>
      </c>
      <c r="J60" s="140">
        <f>'Project Inputs'!H60</f>
        <v>0</v>
      </c>
      <c r="K60" s="78" t="str">
        <f>IFERROR(VLOOKUP(J60,Table6[],2,FALSE),"")</f>
        <v/>
      </c>
      <c r="L60" s="138">
        <f>'Project Inputs'!I60</f>
        <v>0</v>
      </c>
      <c r="M60" s="78" t="str">
        <f>IFERROR(VLOOKUP(I60&amp;K60&amp;L60,Table2[[#All],[Measure &amp; Variant &amp; RatedW]:[Actual Power]],2,FALSE),"")</f>
        <v/>
      </c>
      <c r="N60" s="78" t="str">
        <f>IFERROR(VLOOKUP(I60&amp;K60,Table9[#All],2,FALSE),"")</f>
        <v/>
      </c>
      <c r="O60" s="141">
        <f>'Project Inputs'!K60</f>
        <v>0</v>
      </c>
      <c r="P60" s="137">
        <f>'Project Inputs'!L60</f>
        <v>0</v>
      </c>
      <c r="Q60" s="78" t="e">
        <f>VLOOKUP(P60,Table7[],2,FALSE)</f>
        <v>#N/A</v>
      </c>
      <c r="R60" s="137">
        <f>'Project Inputs'!M60</f>
        <v>0</v>
      </c>
      <c r="S60" s="78" t="e">
        <f>VLOOKUP(R60,Table8[[Control]:[Reduction]],2,FALSE)</f>
        <v>#N/A</v>
      </c>
      <c r="T60" s="142">
        <f>'Project Inputs'!N60</f>
        <v>0</v>
      </c>
      <c r="U60" s="153" t="str">
        <f t="shared" si="1"/>
        <v>Input entry error.</v>
      </c>
      <c r="V60" s="143" t="str">
        <f>IFERROR(U60*Calcs!$B$8,"")</f>
        <v/>
      </c>
      <c r="W60" s="144" t="str">
        <f>IFERROR(VLOOKUP(I60&amp;K60,Table9[],4,FALSE)/(G60*52),"")</f>
        <v/>
      </c>
      <c r="X60" s="145" t="str">
        <f t="shared" si="0"/>
        <v>Input entry error.</v>
      </c>
      <c r="Y60" s="143" t="str">
        <f>IFERROR(X60*Calcs!$B$8,"")</f>
        <v/>
      </c>
      <c r="Z60" s="146" t="str">
        <f>IFERROR(VLOOKUP(R60,Table8[],3,FALSE),"")</f>
        <v/>
      </c>
    </row>
    <row r="61" spans="1:26">
      <c r="A61" s="137">
        <f>'Project Inputs'!A61</f>
        <v>0</v>
      </c>
      <c r="B61" s="78" t="str">
        <f>IFERROR(VLOOKUP(A61,Table4[],2,FALSE),"")</f>
        <v/>
      </c>
      <c r="C61" s="138">
        <f>'Project Inputs'!B61</f>
        <v>0</v>
      </c>
      <c r="D61" s="81" t="str">
        <f>IFERROR(VLOOKUP(B61&amp;C61,Table3[[CombinedBaselinePower]:[Actual Power/Unit]],2,FALSE),"")</f>
        <v/>
      </c>
      <c r="E61" s="81" t="str">
        <f>IFERROR(VLOOKUP(Calcs!B61,Table3[],2,FALSE),"")</f>
        <v/>
      </c>
      <c r="F61" s="138">
        <f>'Project Inputs'!D61</f>
        <v>0</v>
      </c>
      <c r="G61" s="139">
        <f>'Project Inputs'!E61</f>
        <v>0</v>
      </c>
      <c r="H61" s="137">
        <f>'Project Inputs'!G61</f>
        <v>0</v>
      </c>
      <c r="I61" s="78" t="str">
        <f>IFERROR(VLOOKUP(H61,Table5[],2,FALSE),"")</f>
        <v/>
      </c>
      <c r="J61" s="140">
        <f>'Project Inputs'!H61</f>
        <v>0</v>
      </c>
      <c r="K61" s="78" t="str">
        <f>IFERROR(VLOOKUP(J61,Table6[],2,FALSE),"")</f>
        <v/>
      </c>
      <c r="L61" s="138">
        <f>'Project Inputs'!I61</f>
        <v>0</v>
      </c>
      <c r="M61" s="78" t="str">
        <f>IFERROR(VLOOKUP(I61&amp;K61&amp;L61,Table2[[#All],[Measure &amp; Variant &amp; RatedW]:[Actual Power]],2,FALSE),"")</f>
        <v/>
      </c>
      <c r="N61" s="78" t="str">
        <f>IFERROR(VLOOKUP(I61&amp;K61,Table9[#All],2,FALSE),"")</f>
        <v/>
      </c>
      <c r="O61" s="141">
        <f>'Project Inputs'!K61</f>
        <v>0</v>
      </c>
      <c r="P61" s="137">
        <f>'Project Inputs'!L61</f>
        <v>0</v>
      </c>
      <c r="Q61" s="78" t="e">
        <f>VLOOKUP(P61,Table7[],2,FALSE)</f>
        <v>#N/A</v>
      </c>
      <c r="R61" s="137">
        <f>'Project Inputs'!M61</f>
        <v>0</v>
      </c>
      <c r="S61" s="78" t="e">
        <f>VLOOKUP(R61,Table8[[Control]:[Reduction]],2,FALSE)</f>
        <v>#N/A</v>
      </c>
      <c r="T61" s="142">
        <f>'Project Inputs'!N61</f>
        <v>0</v>
      </c>
      <c r="U61" s="153" t="str">
        <f t="shared" si="1"/>
        <v>Input entry error.</v>
      </c>
      <c r="V61" s="143" t="str">
        <f>IFERROR(U61*Calcs!$B$8,"")</f>
        <v/>
      </c>
      <c r="W61" s="144" t="str">
        <f>IFERROR(VLOOKUP(I61&amp;K61,Table9[],4,FALSE)/(G61*52),"")</f>
        <v/>
      </c>
      <c r="X61" s="145" t="str">
        <f t="shared" si="0"/>
        <v>Input entry error.</v>
      </c>
      <c r="Y61" s="143" t="str">
        <f>IFERROR(X61*Calcs!$B$8,"")</f>
        <v/>
      </c>
      <c r="Z61" s="146" t="str">
        <f>IFERROR(VLOOKUP(R61,Table8[],3,FALSE),"")</f>
        <v/>
      </c>
    </row>
    <row r="62" spans="1:26">
      <c r="A62" s="137">
        <f>'Project Inputs'!A62</f>
        <v>0</v>
      </c>
      <c r="B62" s="78" t="str">
        <f>IFERROR(VLOOKUP(A62,Table4[],2,FALSE),"")</f>
        <v/>
      </c>
      <c r="C62" s="138">
        <f>'Project Inputs'!B62</f>
        <v>0</v>
      </c>
      <c r="D62" s="81" t="str">
        <f>IFERROR(VLOOKUP(B62&amp;C62,Table3[[CombinedBaselinePower]:[Actual Power/Unit]],2,FALSE),"")</f>
        <v/>
      </c>
      <c r="E62" s="81" t="str">
        <f>IFERROR(VLOOKUP(Calcs!B62,Table3[],2,FALSE),"")</f>
        <v/>
      </c>
      <c r="F62" s="138">
        <f>'Project Inputs'!D62</f>
        <v>0</v>
      </c>
      <c r="G62" s="139">
        <f>'Project Inputs'!E62</f>
        <v>0</v>
      </c>
      <c r="H62" s="137">
        <f>'Project Inputs'!G62</f>
        <v>0</v>
      </c>
      <c r="I62" s="78" t="str">
        <f>IFERROR(VLOOKUP(H62,Table5[],2,FALSE),"")</f>
        <v/>
      </c>
      <c r="J62" s="140">
        <f>'Project Inputs'!H62</f>
        <v>0</v>
      </c>
      <c r="K62" s="78" t="str">
        <f>IFERROR(VLOOKUP(J62,Table6[],2,FALSE),"")</f>
        <v/>
      </c>
      <c r="L62" s="138">
        <f>'Project Inputs'!I62</f>
        <v>0</v>
      </c>
      <c r="M62" s="78" t="str">
        <f>IFERROR(VLOOKUP(I62&amp;K62&amp;L62,Table2[[#All],[Measure &amp; Variant &amp; RatedW]:[Actual Power]],2,FALSE),"")</f>
        <v/>
      </c>
      <c r="N62" s="78" t="str">
        <f>IFERROR(VLOOKUP(I62&amp;K62,Table9[#All],2,FALSE),"")</f>
        <v/>
      </c>
      <c r="O62" s="141">
        <f>'Project Inputs'!K62</f>
        <v>0</v>
      </c>
      <c r="P62" s="137">
        <f>'Project Inputs'!L62</f>
        <v>0</v>
      </c>
      <c r="Q62" s="78" t="e">
        <f>VLOOKUP(P62,Table7[],2,FALSE)</f>
        <v>#N/A</v>
      </c>
      <c r="R62" s="137">
        <f>'Project Inputs'!M62</f>
        <v>0</v>
      </c>
      <c r="S62" s="78" t="e">
        <f>VLOOKUP(R62,Table8[[Control]:[Reduction]],2,FALSE)</f>
        <v>#N/A</v>
      </c>
      <c r="T62" s="142">
        <f>'Project Inputs'!N62</f>
        <v>0</v>
      </c>
      <c r="U62" s="153" t="str">
        <f t="shared" si="1"/>
        <v>Input entry error.</v>
      </c>
      <c r="V62" s="143" t="str">
        <f>IFERROR(U62*Calcs!$B$8,"")</f>
        <v/>
      </c>
      <c r="W62" s="144" t="str">
        <f>IFERROR(VLOOKUP(I62&amp;K62,Table9[],4,FALSE)/(G62*52),"")</f>
        <v/>
      </c>
      <c r="X62" s="145" t="str">
        <f t="shared" si="0"/>
        <v>Input entry error.</v>
      </c>
      <c r="Y62" s="143" t="str">
        <f>IFERROR(X62*Calcs!$B$8,"")</f>
        <v/>
      </c>
      <c r="Z62" s="146" t="str">
        <f>IFERROR(VLOOKUP(R62,Table8[],3,FALSE),"")</f>
        <v/>
      </c>
    </row>
    <row r="63" spans="1:26">
      <c r="A63" s="137">
        <f>'Project Inputs'!A63</f>
        <v>0</v>
      </c>
      <c r="B63" s="78" t="str">
        <f>IFERROR(VLOOKUP(A63,Table4[],2,FALSE),"")</f>
        <v/>
      </c>
      <c r="C63" s="138">
        <f>'Project Inputs'!B63</f>
        <v>0</v>
      </c>
      <c r="D63" s="81" t="str">
        <f>IFERROR(VLOOKUP(B63&amp;C63,Table3[[CombinedBaselinePower]:[Actual Power/Unit]],2,FALSE),"")</f>
        <v/>
      </c>
      <c r="E63" s="81" t="str">
        <f>IFERROR(VLOOKUP(Calcs!B63,Table3[],2,FALSE),"")</f>
        <v/>
      </c>
      <c r="F63" s="138">
        <f>'Project Inputs'!D63</f>
        <v>0</v>
      </c>
      <c r="G63" s="139">
        <f>'Project Inputs'!E63</f>
        <v>0</v>
      </c>
      <c r="H63" s="137">
        <f>'Project Inputs'!G63</f>
        <v>0</v>
      </c>
      <c r="I63" s="78" t="str">
        <f>IFERROR(VLOOKUP(H63,Table5[],2,FALSE),"")</f>
        <v/>
      </c>
      <c r="J63" s="140">
        <f>'Project Inputs'!H63</f>
        <v>0</v>
      </c>
      <c r="K63" s="78" t="str">
        <f>IFERROR(VLOOKUP(J63,Table6[],2,FALSE),"")</f>
        <v/>
      </c>
      <c r="L63" s="138">
        <f>'Project Inputs'!I63</f>
        <v>0</v>
      </c>
      <c r="M63" s="78" t="str">
        <f>IFERROR(VLOOKUP(I63&amp;K63&amp;L63,Table2[[#All],[Measure &amp; Variant &amp; RatedW]:[Actual Power]],2,FALSE),"")</f>
        <v/>
      </c>
      <c r="N63" s="78" t="str">
        <f>IFERROR(VLOOKUP(I63&amp;K63,Table9[#All],2,FALSE),"")</f>
        <v/>
      </c>
      <c r="O63" s="141">
        <f>'Project Inputs'!K63</f>
        <v>0</v>
      </c>
      <c r="P63" s="137">
        <f>'Project Inputs'!L63</f>
        <v>0</v>
      </c>
      <c r="Q63" s="78" t="e">
        <f>VLOOKUP(P63,Table7[],2,FALSE)</f>
        <v>#N/A</v>
      </c>
      <c r="R63" s="137">
        <f>'Project Inputs'!M63</f>
        <v>0</v>
      </c>
      <c r="S63" s="78" t="e">
        <f>VLOOKUP(R63,Table8[[Control]:[Reduction]],2,FALSE)</f>
        <v>#N/A</v>
      </c>
      <c r="T63" s="142">
        <f>'Project Inputs'!N63</f>
        <v>0</v>
      </c>
      <c r="U63" s="153" t="str">
        <f t="shared" si="1"/>
        <v>Input entry error.</v>
      </c>
      <c r="V63" s="143" t="str">
        <f>IFERROR(U63*Calcs!$B$8,"")</f>
        <v/>
      </c>
      <c r="W63" s="144" t="str">
        <f>IFERROR(VLOOKUP(I63&amp;K63,Table9[],4,FALSE)/(G63*52),"")</f>
        <v/>
      </c>
      <c r="X63" s="145" t="str">
        <f t="shared" si="0"/>
        <v>Input entry error.</v>
      </c>
      <c r="Y63" s="143" t="str">
        <f>IFERROR(X63*Calcs!$B$8,"")</f>
        <v/>
      </c>
      <c r="Z63" s="146" t="str">
        <f>IFERROR(VLOOKUP(R63,Table8[],3,FALSE),"")</f>
        <v/>
      </c>
    </row>
    <row r="64" spans="1:26">
      <c r="A64" s="137">
        <f>'Project Inputs'!A64</f>
        <v>0</v>
      </c>
      <c r="B64" s="78" t="str">
        <f>IFERROR(VLOOKUP(A64,Table4[],2,FALSE),"")</f>
        <v/>
      </c>
      <c r="C64" s="138">
        <f>'Project Inputs'!B64</f>
        <v>0</v>
      </c>
      <c r="D64" s="81" t="str">
        <f>IFERROR(VLOOKUP(B64&amp;C64,Table3[[CombinedBaselinePower]:[Actual Power/Unit]],2,FALSE),"")</f>
        <v/>
      </c>
      <c r="E64" s="81" t="str">
        <f>IFERROR(VLOOKUP(Calcs!B64,Table3[],2,FALSE),"")</f>
        <v/>
      </c>
      <c r="F64" s="138">
        <f>'Project Inputs'!D64</f>
        <v>0</v>
      </c>
      <c r="G64" s="139">
        <f>'Project Inputs'!E64</f>
        <v>0</v>
      </c>
      <c r="H64" s="137">
        <f>'Project Inputs'!G64</f>
        <v>0</v>
      </c>
      <c r="I64" s="78" t="str">
        <f>IFERROR(VLOOKUP(H64,Table5[],2,FALSE),"")</f>
        <v/>
      </c>
      <c r="J64" s="140">
        <f>'Project Inputs'!H64</f>
        <v>0</v>
      </c>
      <c r="K64" s="78" t="str">
        <f>IFERROR(VLOOKUP(J64,Table6[],2,FALSE),"")</f>
        <v/>
      </c>
      <c r="L64" s="138">
        <f>'Project Inputs'!I64</f>
        <v>0</v>
      </c>
      <c r="M64" s="78" t="str">
        <f>IFERROR(VLOOKUP(I64&amp;K64&amp;L64,Table2[[#All],[Measure &amp; Variant &amp; RatedW]:[Actual Power]],2,FALSE),"")</f>
        <v/>
      </c>
      <c r="N64" s="78" t="str">
        <f>IFERROR(VLOOKUP(I64&amp;K64,Table9[#All],2,FALSE),"")</f>
        <v/>
      </c>
      <c r="O64" s="141">
        <f>'Project Inputs'!K64</f>
        <v>0</v>
      </c>
      <c r="P64" s="137">
        <f>'Project Inputs'!L64</f>
        <v>0</v>
      </c>
      <c r="Q64" s="78" t="e">
        <f>VLOOKUP(P64,Table7[],2,FALSE)</f>
        <v>#N/A</v>
      </c>
      <c r="R64" s="137">
        <f>'Project Inputs'!M64</f>
        <v>0</v>
      </c>
      <c r="S64" s="78" t="e">
        <f>VLOOKUP(R64,Table8[[Control]:[Reduction]],2,FALSE)</f>
        <v>#N/A</v>
      </c>
      <c r="T64" s="142">
        <f>'Project Inputs'!N64</f>
        <v>0</v>
      </c>
      <c r="U64" s="153" t="str">
        <f t="shared" si="1"/>
        <v>Input entry error.</v>
      </c>
      <c r="V64" s="143" t="str">
        <f>IFERROR(U64*Calcs!$B$8,"")</f>
        <v/>
      </c>
      <c r="W64" s="144" t="str">
        <f>IFERROR(VLOOKUP(I64&amp;K64,Table9[],4,FALSE)/(G64*52),"")</f>
        <v/>
      </c>
      <c r="X64" s="145" t="str">
        <f t="shared" si="0"/>
        <v>Input entry error.</v>
      </c>
      <c r="Y64" s="143" t="str">
        <f>IFERROR(X64*Calcs!$B$8,"")</f>
        <v/>
      </c>
      <c r="Z64" s="146" t="str">
        <f>IFERROR(VLOOKUP(R64,Table8[],3,FALSE),"")</f>
        <v/>
      </c>
    </row>
    <row r="65" spans="1:26">
      <c r="A65" s="137">
        <f>'Project Inputs'!A65</f>
        <v>0</v>
      </c>
      <c r="B65" s="78" t="str">
        <f>IFERROR(VLOOKUP(A65,Table4[],2,FALSE),"")</f>
        <v/>
      </c>
      <c r="C65" s="138">
        <f>'Project Inputs'!B65</f>
        <v>0</v>
      </c>
      <c r="D65" s="81" t="str">
        <f>IFERROR(VLOOKUP(B65&amp;C65,Table3[[CombinedBaselinePower]:[Actual Power/Unit]],2,FALSE),"")</f>
        <v/>
      </c>
      <c r="E65" s="81" t="str">
        <f>IFERROR(VLOOKUP(Calcs!B65,Table3[],2,FALSE),"")</f>
        <v/>
      </c>
      <c r="F65" s="138">
        <f>'Project Inputs'!D65</f>
        <v>0</v>
      </c>
      <c r="G65" s="139">
        <f>'Project Inputs'!E65</f>
        <v>0</v>
      </c>
      <c r="H65" s="137">
        <f>'Project Inputs'!G65</f>
        <v>0</v>
      </c>
      <c r="I65" s="78" t="str">
        <f>IFERROR(VLOOKUP(H65,Table5[],2,FALSE),"")</f>
        <v/>
      </c>
      <c r="J65" s="140">
        <f>'Project Inputs'!H65</f>
        <v>0</v>
      </c>
      <c r="K65" s="78" t="str">
        <f>IFERROR(VLOOKUP(J65,Table6[],2,FALSE),"")</f>
        <v/>
      </c>
      <c r="L65" s="138">
        <f>'Project Inputs'!I65</f>
        <v>0</v>
      </c>
      <c r="M65" s="78" t="str">
        <f>IFERROR(VLOOKUP(I65&amp;K65&amp;L65,Table2[[#All],[Measure &amp; Variant &amp; RatedW]:[Actual Power]],2,FALSE),"")</f>
        <v/>
      </c>
      <c r="N65" s="78" t="str">
        <f>IFERROR(VLOOKUP(I65&amp;K65,Table9[#All],2,FALSE),"")</f>
        <v/>
      </c>
      <c r="O65" s="141">
        <f>'Project Inputs'!K65</f>
        <v>0</v>
      </c>
      <c r="P65" s="137">
        <f>'Project Inputs'!L65</f>
        <v>0</v>
      </c>
      <c r="Q65" s="78" t="e">
        <f>VLOOKUP(P65,Table7[],2,FALSE)</f>
        <v>#N/A</v>
      </c>
      <c r="R65" s="137">
        <f>'Project Inputs'!M65</f>
        <v>0</v>
      </c>
      <c r="S65" s="78" t="e">
        <f>VLOOKUP(R65,Table8[[Control]:[Reduction]],2,FALSE)</f>
        <v>#N/A</v>
      </c>
      <c r="T65" s="142">
        <f>'Project Inputs'!N65</f>
        <v>0</v>
      </c>
      <c r="U65" s="153" t="str">
        <f t="shared" si="1"/>
        <v>Input entry error.</v>
      </c>
      <c r="V65" s="143" t="str">
        <f>IFERROR(U65*Calcs!$B$8,"")</f>
        <v/>
      </c>
      <c r="W65" s="144" t="str">
        <f>IFERROR(VLOOKUP(I65&amp;K65,Table9[],4,FALSE)/(G65*52),"")</f>
        <v/>
      </c>
      <c r="X65" s="145" t="str">
        <f t="shared" si="0"/>
        <v>Input entry error.</v>
      </c>
      <c r="Y65" s="143" t="str">
        <f>IFERROR(X65*Calcs!$B$8,"")</f>
        <v/>
      </c>
      <c r="Z65" s="146" t="str">
        <f>IFERROR(VLOOKUP(R65,Table8[],3,FALSE),"")</f>
        <v/>
      </c>
    </row>
    <row r="66" spans="1:26" ht="15" thickBot="1">
      <c r="A66" s="188">
        <f>'Project Inputs'!A66</f>
        <v>0</v>
      </c>
      <c r="B66" s="175" t="str">
        <f>IFERROR(VLOOKUP(A66,Table4[],2,FALSE),"")</f>
        <v/>
      </c>
      <c r="C66" s="333">
        <f>'Project Inputs'!B66</f>
        <v>0</v>
      </c>
      <c r="D66" s="334" t="str">
        <f>IFERROR(VLOOKUP(B66&amp;C66,Table3[[CombinedBaselinePower]:[Actual Power/Unit]],2,FALSE),"")</f>
        <v/>
      </c>
      <c r="E66" s="334" t="str">
        <f>IFERROR(VLOOKUP(Calcs!B66,Table3[],2,FALSE),"")</f>
        <v/>
      </c>
      <c r="F66" s="333">
        <f>'Project Inputs'!D66</f>
        <v>0</v>
      </c>
      <c r="G66" s="335">
        <f>'Project Inputs'!E66</f>
        <v>0</v>
      </c>
      <c r="H66" s="188">
        <f>'Project Inputs'!G66</f>
        <v>0</v>
      </c>
      <c r="I66" s="175" t="str">
        <f>IFERROR(VLOOKUP(H66,Table5[],2,FALSE),"")</f>
        <v/>
      </c>
      <c r="J66" s="189">
        <f>'Project Inputs'!H66</f>
        <v>0</v>
      </c>
      <c r="K66" s="175" t="str">
        <f>IFERROR(VLOOKUP(J66,Table6[],2,FALSE),"")</f>
        <v/>
      </c>
      <c r="L66" s="333">
        <f>'Project Inputs'!I66</f>
        <v>0</v>
      </c>
      <c r="M66" s="175" t="str">
        <f>IFERROR(VLOOKUP(I66&amp;K66&amp;L66,Table2[[#All],[Measure &amp; Variant &amp; RatedW]:[Actual Power]],2,FALSE),"")</f>
        <v/>
      </c>
      <c r="N66" s="175" t="str">
        <f>IFERROR(VLOOKUP(I66&amp;K66,Table9[#All],2,FALSE),"")</f>
        <v/>
      </c>
      <c r="O66" s="373">
        <f>'Project Inputs'!K66</f>
        <v>0</v>
      </c>
      <c r="P66" s="188">
        <f>'Project Inputs'!L66</f>
        <v>0</v>
      </c>
      <c r="Q66" s="175" t="e">
        <f>VLOOKUP(P66,Table7[],2,FALSE)</f>
        <v>#N/A</v>
      </c>
      <c r="R66" s="188">
        <f>'Project Inputs'!M66</f>
        <v>0</v>
      </c>
      <c r="S66" s="175" t="e">
        <f>VLOOKUP(R66,Table8[[Control]:[Reduction]],2,FALSE)</f>
        <v>#N/A</v>
      </c>
      <c r="T66" s="336">
        <f>'Project Inputs'!N66</f>
        <v>0</v>
      </c>
      <c r="U66" s="196" t="str">
        <f t="shared" si="1"/>
        <v>Input entry error.</v>
      </c>
      <c r="V66" s="193" t="str">
        <f>IFERROR(U66*Calcs!$B$8,"")</f>
        <v/>
      </c>
      <c r="W66" s="337" t="str">
        <f>IFERROR(VLOOKUP(I66&amp;K66,Table9[],4,FALSE)/(G66*52),"")</f>
        <v/>
      </c>
      <c r="X66" s="197" t="str">
        <f t="shared" si="0"/>
        <v>Input entry error.</v>
      </c>
      <c r="Y66" s="193" t="str">
        <f>IFERROR(X66*Calcs!$B$8,"")</f>
        <v/>
      </c>
      <c r="Z66" s="194" t="str">
        <f>IFERROR(VLOOKUP(R66,Table8[],3,FALSE),"")</f>
        <v/>
      </c>
    </row>
    <row r="67" spans="1:26">
      <c r="X67" s="81"/>
      <c r="Y67" s="81"/>
      <c r="Z67" s="81"/>
    </row>
    <row r="68" spans="1:26" ht="15" thickBot="1"/>
    <row r="69" spans="1:26" ht="18.75" thickBot="1">
      <c r="A69" s="100" t="s">
        <v>409</v>
      </c>
      <c r="B69" s="101"/>
      <c r="C69" s="101"/>
      <c r="D69" s="101"/>
      <c r="E69" s="101"/>
      <c r="F69" s="102"/>
      <c r="G69" s="101"/>
      <c r="H69" s="101"/>
      <c r="I69" s="101"/>
      <c r="J69" s="103"/>
      <c r="K69" s="359" t="s">
        <v>410</v>
      </c>
      <c r="L69" s="360"/>
      <c r="M69" s="360"/>
      <c r="N69" s="360"/>
      <c r="O69" s="361"/>
      <c r="P69" s="71" t="s">
        <v>44</v>
      </c>
      <c r="Q69" s="191"/>
      <c r="R69" s="191"/>
      <c r="S69" s="191"/>
      <c r="T69" s="191"/>
      <c r="U69" s="192"/>
    </row>
    <row r="70" spans="1:26" ht="18.75" thickBot="1">
      <c r="A70" s="104" t="s">
        <v>22</v>
      </c>
      <c r="B70" s="105"/>
      <c r="C70" s="105"/>
      <c r="D70" s="105"/>
      <c r="E70" s="106"/>
      <c r="F70" s="109" t="s">
        <v>23</v>
      </c>
      <c r="G70" s="110"/>
      <c r="H70" s="110"/>
      <c r="I70" s="110"/>
      <c r="J70" s="111"/>
      <c r="K70" s="362" t="s">
        <v>22</v>
      </c>
      <c r="L70" s="363"/>
      <c r="M70" s="364" t="s">
        <v>23</v>
      </c>
      <c r="N70" s="365"/>
      <c r="O70" s="366"/>
      <c r="P70" s="71" t="s">
        <v>24</v>
      </c>
      <c r="Q70" s="191"/>
      <c r="R70" s="192"/>
      <c r="S70" s="71" t="s">
        <v>25</v>
      </c>
      <c r="T70" s="191"/>
      <c r="U70" s="192"/>
    </row>
    <row r="71" spans="1:26" ht="88.5" thickBot="1">
      <c r="A71" s="177" t="s">
        <v>26</v>
      </c>
      <c r="B71" s="178" t="s">
        <v>411</v>
      </c>
      <c r="C71" s="178" t="s">
        <v>28</v>
      </c>
      <c r="D71" s="178" t="s">
        <v>29</v>
      </c>
      <c r="E71" s="179" t="s">
        <v>30</v>
      </c>
      <c r="F71" s="180" t="s">
        <v>32</v>
      </c>
      <c r="G71" s="181" t="s">
        <v>33</v>
      </c>
      <c r="H71" s="181" t="s">
        <v>412</v>
      </c>
      <c r="I71" s="181" t="s">
        <v>28</v>
      </c>
      <c r="J71" s="181" t="s">
        <v>50</v>
      </c>
      <c r="K71" s="177" t="s">
        <v>36</v>
      </c>
      <c r="L71" s="179" t="s">
        <v>407</v>
      </c>
      <c r="M71" s="180" t="s">
        <v>37</v>
      </c>
      <c r="N71" s="117" t="s">
        <v>408</v>
      </c>
      <c r="O71" s="182" t="s">
        <v>38</v>
      </c>
      <c r="P71" s="183" t="s">
        <v>39</v>
      </c>
      <c r="Q71" s="184" t="s">
        <v>40</v>
      </c>
      <c r="R71" s="185" t="s">
        <v>41</v>
      </c>
      <c r="S71" s="183" t="s">
        <v>39</v>
      </c>
      <c r="T71" s="184" t="s">
        <v>40</v>
      </c>
      <c r="U71" s="185" t="s">
        <v>41</v>
      </c>
    </row>
    <row r="72" spans="1:26">
      <c r="A72" s="125">
        <f>'Project Inputs'!A72</f>
        <v>0</v>
      </c>
      <c r="B72" s="130">
        <f>'Project Inputs'!B72</f>
        <v>0</v>
      </c>
      <c r="C72" s="130" t="str">
        <f>'Project Inputs'!C72</f>
        <v>Fixture</v>
      </c>
      <c r="D72" s="130">
        <f>'Project Inputs'!D72</f>
        <v>0</v>
      </c>
      <c r="E72" s="186">
        <f>'Project Inputs'!E72</f>
        <v>0</v>
      </c>
      <c r="F72" s="125">
        <f>'Project Inputs'!G72</f>
        <v>0</v>
      </c>
      <c r="G72" s="130">
        <f>'Project Inputs'!H72</f>
        <v>0</v>
      </c>
      <c r="H72" s="130">
        <f>'Project Inputs'!I72</f>
        <v>0</v>
      </c>
      <c r="I72" s="130" t="str">
        <f>'Project Inputs'!J72</f>
        <v>Fixture</v>
      </c>
      <c r="J72" s="186">
        <f>'Project Inputs'!K72</f>
        <v>0</v>
      </c>
      <c r="K72" s="125">
        <f>'Project Inputs'!M72</f>
        <v>0</v>
      </c>
      <c r="L72" s="195" t="e">
        <f>VLOOKUP(K72,Table7[],2,FALSE)</f>
        <v>#N/A</v>
      </c>
      <c r="M72" s="125">
        <f>'Project Inputs'!N72</f>
        <v>0</v>
      </c>
      <c r="N72" s="126" t="e">
        <f>VLOOKUP(M72,Table8[[Control]:[Reduction]],2,FALSE)</f>
        <v>#N/A</v>
      </c>
      <c r="O72" s="186">
        <f>'Project Inputs'!O72</f>
        <v>0</v>
      </c>
      <c r="P72" s="152">
        <f>IFERROR((B72*D72*E72*52/1000)-(H72*J72*E72*52/1000),"Input entry error.")</f>
        <v>0</v>
      </c>
      <c r="Q72" s="133">
        <f>IFERROR(P72*Calcs!$B$8,"")</f>
        <v>0</v>
      </c>
      <c r="R72" s="241" t="str">
        <f t="shared" ref="R72:R92" si="4">IFERROR($H$6/(E72*52),"")</f>
        <v/>
      </c>
      <c r="S72" s="135" t="str">
        <f t="shared" ref="S72:S92" si="5">IFERROR((H72*J72/1000)*(((E72-E72*L72)*52)-(E72-E72*N72)*52),"Input entry error.")</f>
        <v>Input entry error.</v>
      </c>
      <c r="T72" s="133" t="str">
        <f>IFERROR(S72*Calcs!$B$8,"")</f>
        <v/>
      </c>
      <c r="U72" s="136" t="str">
        <f>IFERROR(VLOOKUP(M72,Table8[],3,FALSE),"")</f>
        <v/>
      </c>
    </row>
    <row r="73" spans="1:26">
      <c r="A73" s="137">
        <f>'Project Inputs'!A73</f>
        <v>0</v>
      </c>
      <c r="B73" s="140">
        <f>'Project Inputs'!B73</f>
        <v>0</v>
      </c>
      <c r="C73" s="140" t="str">
        <f>'Project Inputs'!C73</f>
        <v>Fixture</v>
      </c>
      <c r="D73" s="140">
        <f>'Project Inputs'!D73</f>
        <v>0</v>
      </c>
      <c r="E73" s="187">
        <f>'Project Inputs'!E73</f>
        <v>0</v>
      </c>
      <c r="F73" s="137">
        <f>'Project Inputs'!G73</f>
        <v>0</v>
      </c>
      <c r="G73" s="140">
        <f>'Project Inputs'!H73</f>
        <v>0</v>
      </c>
      <c r="H73" s="140">
        <f>'Project Inputs'!I73</f>
        <v>0</v>
      </c>
      <c r="I73" s="140" t="str">
        <f>'Project Inputs'!J73</f>
        <v>Fixture</v>
      </c>
      <c r="J73" s="187">
        <f>'Project Inputs'!K73</f>
        <v>0</v>
      </c>
      <c r="K73" s="137">
        <f>'Project Inputs'!M73</f>
        <v>0</v>
      </c>
      <c r="L73" s="174" t="e">
        <f>VLOOKUP(K73,Table7[],2,FALSE)</f>
        <v>#N/A</v>
      </c>
      <c r="M73" s="137">
        <f>'Project Inputs'!N73</f>
        <v>0</v>
      </c>
      <c r="N73" s="78" t="e">
        <f>VLOOKUP(M73,Table8[[Control]:[Reduction]],2,FALSE)</f>
        <v>#N/A</v>
      </c>
      <c r="O73" s="187">
        <f>'Project Inputs'!O73</f>
        <v>0</v>
      </c>
      <c r="P73" s="153">
        <f t="shared" ref="P73:P92" si="6">IFERROR((B73*D73*E73*52/1000)-(H73*J73*E73*52/1000),"Input entry error.")</f>
        <v>0</v>
      </c>
      <c r="Q73" s="143">
        <f>IFERROR(P73*Calcs!$B$8,"")</f>
        <v>0</v>
      </c>
      <c r="R73" s="242" t="str">
        <f t="shared" si="4"/>
        <v/>
      </c>
      <c r="S73" s="145" t="str">
        <f t="shared" si="5"/>
        <v>Input entry error.</v>
      </c>
      <c r="T73" s="143" t="str">
        <f>IFERROR(S73*Calcs!$B$8,"")</f>
        <v/>
      </c>
      <c r="U73" s="146" t="str">
        <f>IFERROR(VLOOKUP(M73,Table8[],3,FALSE),"")</f>
        <v/>
      </c>
    </row>
    <row r="74" spans="1:26">
      <c r="A74" s="137">
        <f>'Project Inputs'!A74</f>
        <v>0</v>
      </c>
      <c r="B74" s="140">
        <f>'Project Inputs'!B74</f>
        <v>0</v>
      </c>
      <c r="C74" s="140" t="str">
        <f>'Project Inputs'!C74</f>
        <v>Fixture</v>
      </c>
      <c r="D74" s="140">
        <f>'Project Inputs'!D74</f>
        <v>0</v>
      </c>
      <c r="E74" s="187">
        <f>'Project Inputs'!E74</f>
        <v>0</v>
      </c>
      <c r="F74" s="137">
        <f>'Project Inputs'!G74</f>
        <v>0</v>
      </c>
      <c r="G74" s="140">
        <f>'Project Inputs'!H74</f>
        <v>0</v>
      </c>
      <c r="H74" s="140">
        <f>'Project Inputs'!I74</f>
        <v>0</v>
      </c>
      <c r="I74" s="140" t="str">
        <f>'Project Inputs'!J74</f>
        <v>Fixture</v>
      </c>
      <c r="J74" s="187">
        <f>'Project Inputs'!K74</f>
        <v>0</v>
      </c>
      <c r="K74" s="137">
        <f>'Project Inputs'!M74</f>
        <v>0</v>
      </c>
      <c r="L74" s="174" t="e">
        <f>VLOOKUP(K74,Table7[],2,FALSE)</f>
        <v>#N/A</v>
      </c>
      <c r="M74" s="137">
        <f>'Project Inputs'!N74</f>
        <v>0</v>
      </c>
      <c r="N74" s="78" t="e">
        <f>VLOOKUP(M74,Table8[[Control]:[Reduction]],2,FALSE)</f>
        <v>#N/A</v>
      </c>
      <c r="O74" s="187">
        <f>'Project Inputs'!O74</f>
        <v>0</v>
      </c>
      <c r="P74" s="153">
        <f t="shared" ref="P74:P83" si="7">IFERROR((B74*D74*E74*52/1000)-(H74*J74*E74*52/1000),"Input entry error.")</f>
        <v>0</v>
      </c>
      <c r="Q74" s="143">
        <f>IFERROR(P74*Calcs!$B$8,"")</f>
        <v>0</v>
      </c>
      <c r="R74" s="242" t="str">
        <f t="shared" ref="R74:R83" si="8">IFERROR($H$6/(E74*52),"")</f>
        <v/>
      </c>
      <c r="S74" s="145" t="str">
        <f t="shared" ref="S74:S83" si="9">IFERROR((H74*J74/1000)*(((E74-E74*L74)*52)-(E74-E74*N74)*52),"Input entry error.")</f>
        <v>Input entry error.</v>
      </c>
      <c r="T74" s="143" t="str">
        <f>IFERROR(S74*Calcs!$B$8,"")</f>
        <v/>
      </c>
      <c r="U74" s="146" t="str">
        <f>IFERROR(VLOOKUP(M74,Table8[],3,FALSE),"")</f>
        <v/>
      </c>
    </row>
    <row r="75" spans="1:26">
      <c r="A75" s="137">
        <f>'Project Inputs'!A75</f>
        <v>0</v>
      </c>
      <c r="B75" s="140">
        <f>'Project Inputs'!B75</f>
        <v>0</v>
      </c>
      <c r="C75" s="140" t="str">
        <f>'Project Inputs'!C75</f>
        <v>Fixture</v>
      </c>
      <c r="D75" s="140">
        <f>'Project Inputs'!D75</f>
        <v>0</v>
      </c>
      <c r="E75" s="187">
        <f>'Project Inputs'!E75</f>
        <v>0</v>
      </c>
      <c r="F75" s="137">
        <f>'Project Inputs'!G75</f>
        <v>0</v>
      </c>
      <c r="G75" s="140">
        <f>'Project Inputs'!H75</f>
        <v>0</v>
      </c>
      <c r="H75" s="140">
        <f>'Project Inputs'!I75</f>
        <v>0</v>
      </c>
      <c r="I75" s="140" t="str">
        <f>'Project Inputs'!J75</f>
        <v>Fixture</v>
      </c>
      <c r="J75" s="187">
        <f>'Project Inputs'!K75</f>
        <v>0</v>
      </c>
      <c r="K75" s="137">
        <f>'Project Inputs'!M75</f>
        <v>0</v>
      </c>
      <c r="L75" s="174" t="e">
        <f>VLOOKUP(K75,Table7[],2,FALSE)</f>
        <v>#N/A</v>
      </c>
      <c r="M75" s="137">
        <f>'Project Inputs'!N75</f>
        <v>0</v>
      </c>
      <c r="N75" s="78" t="e">
        <f>VLOOKUP(M75,Table8[[Control]:[Reduction]],2,FALSE)</f>
        <v>#N/A</v>
      </c>
      <c r="O75" s="187">
        <f>'Project Inputs'!O75</f>
        <v>0</v>
      </c>
      <c r="P75" s="153">
        <f t="shared" si="7"/>
        <v>0</v>
      </c>
      <c r="Q75" s="143">
        <f>IFERROR(P75*Calcs!$B$8,"")</f>
        <v>0</v>
      </c>
      <c r="R75" s="242" t="str">
        <f t="shared" si="8"/>
        <v/>
      </c>
      <c r="S75" s="145" t="str">
        <f t="shared" si="9"/>
        <v>Input entry error.</v>
      </c>
      <c r="T75" s="143" t="str">
        <f>IFERROR(S75*Calcs!$B$8,"")</f>
        <v/>
      </c>
      <c r="U75" s="146" t="str">
        <f>IFERROR(VLOOKUP(M75,Table8[],3,FALSE),"")</f>
        <v/>
      </c>
    </row>
    <row r="76" spans="1:26">
      <c r="A76" s="137">
        <f>'Project Inputs'!A76</f>
        <v>0</v>
      </c>
      <c r="B76" s="140">
        <f>'Project Inputs'!B76</f>
        <v>0</v>
      </c>
      <c r="C76" s="140" t="str">
        <f>'Project Inputs'!C76</f>
        <v>Fixture</v>
      </c>
      <c r="D76" s="140">
        <f>'Project Inputs'!D76</f>
        <v>0</v>
      </c>
      <c r="E76" s="187">
        <f>'Project Inputs'!E76</f>
        <v>0</v>
      </c>
      <c r="F76" s="137">
        <f>'Project Inputs'!G76</f>
        <v>0</v>
      </c>
      <c r="G76" s="140">
        <f>'Project Inputs'!H76</f>
        <v>0</v>
      </c>
      <c r="H76" s="140">
        <f>'Project Inputs'!I76</f>
        <v>0</v>
      </c>
      <c r="I76" s="140" t="str">
        <f>'Project Inputs'!J76</f>
        <v>Fixture</v>
      </c>
      <c r="J76" s="187">
        <f>'Project Inputs'!K76</f>
        <v>0</v>
      </c>
      <c r="K76" s="137">
        <f>'Project Inputs'!M76</f>
        <v>0</v>
      </c>
      <c r="L76" s="174" t="e">
        <f>VLOOKUP(K76,Table7[],2,FALSE)</f>
        <v>#N/A</v>
      </c>
      <c r="M76" s="137">
        <f>'Project Inputs'!N76</f>
        <v>0</v>
      </c>
      <c r="N76" s="78" t="e">
        <f>VLOOKUP(M76,Table8[[Control]:[Reduction]],2,FALSE)</f>
        <v>#N/A</v>
      </c>
      <c r="O76" s="187">
        <f>'Project Inputs'!O76</f>
        <v>0</v>
      </c>
      <c r="P76" s="153">
        <f t="shared" si="7"/>
        <v>0</v>
      </c>
      <c r="Q76" s="143">
        <f>IFERROR(P76*Calcs!$B$8,"")</f>
        <v>0</v>
      </c>
      <c r="R76" s="242" t="str">
        <f t="shared" si="8"/>
        <v/>
      </c>
      <c r="S76" s="145" t="str">
        <f t="shared" si="9"/>
        <v>Input entry error.</v>
      </c>
      <c r="T76" s="143" t="str">
        <f>IFERROR(S76*Calcs!$B$8,"")</f>
        <v/>
      </c>
      <c r="U76" s="146" t="str">
        <f>IFERROR(VLOOKUP(M76,Table8[],3,FALSE),"")</f>
        <v/>
      </c>
    </row>
    <row r="77" spans="1:26">
      <c r="A77" s="137">
        <f>'Project Inputs'!A77</f>
        <v>0</v>
      </c>
      <c r="B77" s="140">
        <f>'Project Inputs'!B77</f>
        <v>0</v>
      </c>
      <c r="C77" s="140" t="str">
        <f>'Project Inputs'!C77</f>
        <v>Fixture</v>
      </c>
      <c r="D77" s="140">
        <f>'Project Inputs'!D77</f>
        <v>0</v>
      </c>
      <c r="E77" s="187">
        <f>'Project Inputs'!E77</f>
        <v>0</v>
      </c>
      <c r="F77" s="137">
        <f>'Project Inputs'!G77</f>
        <v>0</v>
      </c>
      <c r="G77" s="140">
        <f>'Project Inputs'!H77</f>
        <v>0</v>
      </c>
      <c r="H77" s="140">
        <f>'Project Inputs'!I77</f>
        <v>0</v>
      </c>
      <c r="I77" s="140" t="str">
        <f>'Project Inputs'!J77</f>
        <v>Fixture</v>
      </c>
      <c r="J77" s="187">
        <f>'Project Inputs'!K77</f>
        <v>0</v>
      </c>
      <c r="K77" s="137">
        <f>'Project Inputs'!M77</f>
        <v>0</v>
      </c>
      <c r="L77" s="174" t="e">
        <f>VLOOKUP(K77,Table7[],2,FALSE)</f>
        <v>#N/A</v>
      </c>
      <c r="M77" s="137">
        <f>'Project Inputs'!N77</f>
        <v>0</v>
      </c>
      <c r="N77" s="78" t="e">
        <f>VLOOKUP(M77,Table8[[Control]:[Reduction]],2,FALSE)</f>
        <v>#N/A</v>
      </c>
      <c r="O77" s="187">
        <f>'Project Inputs'!O77</f>
        <v>0</v>
      </c>
      <c r="P77" s="153">
        <f t="shared" si="7"/>
        <v>0</v>
      </c>
      <c r="Q77" s="143">
        <f>IFERROR(P77*Calcs!$B$8,"")</f>
        <v>0</v>
      </c>
      <c r="R77" s="242" t="str">
        <f t="shared" si="8"/>
        <v/>
      </c>
      <c r="S77" s="145" t="str">
        <f t="shared" si="9"/>
        <v>Input entry error.</v>
      </c>
      <c r="T77" s="143" t="str">
        <f>IFERROR(S77*Calcs!$B$8,"")</f>
        <v/>
      </c>
      <c r="U77" s="146" t="str">
        <f>IFERROR(VLOOKUP(M77,Table8[],3,FALSE),"")</f>
        <v/>
      </c>
    </row>
    <row r="78" spans="1:26">
      <c r="A78" s="137">
        <f>'Project Inputs'!A78</f>
        <v>0</v>
      </c>
      <c r="B78" s="140">
        <f>'Project Inputs'!B78</f>
        <v>0</v>
      </c>
      <c r="C78" s="140" t="str">
        <f>'Project Inputs'!C78</f>
        <v>Fixture</v>
      </c>
      <c r="D78" s="140">
        <f>'Project Inputs'!D78</f>
        <v>0</v>
      </c>
      <c r="E78" s="187">
        <f>'Project Inputs'!E78</f>
        <v>0</v>
      </c>
      <c r="F78" s="137">
        <f>'Project Inputs'!G78</f>
        <v>0</v>
      </c>
      <c r="G78" s="140">
        <f>'Project Inputs'!H78</f>
        <v>0</v>
      </c>
      <c r="H78" s="140">
        <f>'Project Inputs'!I78</f>
        <v>0</v>
      </c>
      <c r="I78" s="140" t="str">
        <f>'Project Inputs'!J78</f>
        <v>Fixture</v>
      </c>
      <c r="J78" s="187">
        <f>'Project Inputs'!K78</f>
        <v>0</v>
      </c>
      <c r="K78" s="137">
        <f>'Project Inputs'!M78</f>
        <v>0</v>
      </c>
      <c r="L78" s="174" t="e">
        <f>VLOOKUP(K78,Table7[],2,FALSE)</f>
        <v>#N/A</v>
      </c>
      <c r="M78" s="137">
        <f>'Project Inputs'!N78</f>
        <v>0</v>
      </c>
      <c r="N78" s="78" t="e">
        <f>VLOOKUP(M78,Table8[[Control]:[Reduction]],2,FALSE)</f>
        <v>#N/A</v>
      </c>
      <c r="O78" s="187">
        <f>'Project Inputs'!O78</f>
        <v>0</v>
      </c>
      <c r="P78" s="153">
        <f t="shared" si="7"/>
        <v>0</v>
      </c>
      <c r="Q78" s="143">
        <f>IFERROR(P78*Calcs!$B$8,"")</f>
        <v>0</v>
      </c>
      <c r="R78" s="242" t="str">
        <f t="shared" si="8"/>
        <v/>
      </c>
      <c r="S78" s="145" t="str">
        <f t="shared" si="9"/>
        <v>Input entry error.</v>
      </c>
      <c r="T78" s="143" t="str">
        <f>IFERROR(S78*Calcs!$B$8,"")</f>
        <v/>
      </c>
      <c r="U78" s="146" t="str">
        <f>IFERROR(VLOOKUP(M78,Table8[],3,FALSE),"")</f>
        <v/>
      </c>
    </row>
    <row r="79" spans="1:26">
      <c r="A79" s="137">
        <f>'Project Inputs'!A79</f>
        <v>0</v>
      </c>
      <c r="B79" s="140">
        <f>'Project Inputs'!B79</f>
        <v>0</v>
      </c>
      <c r="C79" s="140" t="str">
        <f>'Project Inputs'!C79</f>
        <v>Fixture</v>
      </c>
      <c r="D79" s="140">
        <f>'Project Inputs'!D79</f>
        <v>0</v>
      </c>
      <c r="E79" s="187">
        <f>'Project Inputs'!E79</f>
        <v>0</v>
      </c>
      <c r="F79" s="137">
        <f>'Project Inputs'!G79</f>
        <v>0</v>
      </c>
      <c r="G79" s="140">
        <f>'Project Inputs'!H79</f>
        <v>0</v>
      </c>
      <c r="H79" s="140">
        <f>'Project Inputs'!I79</f>
        <v>0</v>
      </c>
      <c r="I79" s="140" t="str">
        <f>'Project Inputs'!J79</f>
        <v>Fixture</v>
      </c>
      <c r="J79" s="187">
        <f>'Project Inputs'!K79</f>
        <v>0</v>
      </c>
      <c r="K79" s="137">
        <f>'Project Inputs'!M79</f>
        <v>0</v>
      </c>
      <c r="L79" s="174" t="e">
        <f>VLOOKUP(K79,Table7[],2,FALSE)</f>
        <v>#N/A</v>
      </c>
      <c r="M79" s="137">
        <f>'Project Inputs'!N79</f>
        <v>0</v>
      </c>
      <c r="N79" s="78" t="e">
        <f>VLOOKUP(M79,Table8[[Control]:[Reduction]],2,FALSE)</f>
        <v>#N/A</v>
      </c>
      <c r="O79" s="187">
        <f>'Project Inputs'!O79</f>
        <v>0</v>
      </c>
      <c r="P79" s="153">
        <f t="shared" si="7"/>
        <v>0</v>
      </c>
      <c r="Q79" s="143">
        <f>IFERROR(P79*Calcs!$B$8,"")</f>
        <v>0</v>
      </c>
      <c r="R79" s="242" t="str">
        <f t="shared" si="8"/>
        <v/>
      </c>
      <c r="S79" s="145" t="str">
        <f t="shared" si="9"/>
        <v>Input entry error.</v>
      </c>
      <c r="T79" s="143" t="str">
        <f>IFERROR(S79*Calcs!$B$8,"")</f>
        <v/>
      </c>
      <c r="U79" s="146" t="str">
        <f>IFERROR(VLOOKUP(M79,Table8[],3,FALSE),"")</f>
        <v/>
      </c>
    </row>
    <row r="80" spans="1:26">
      <c r="A80" s="137">
        <f>'Project Inputs'!A80</f>
        <v>0</v>
      </c>
      <c r="B80" s="140">
        <f>'Project Inputs'!B80</f>
        <v>0</v>
      </c>
      <c r="C80" s="140" t="str">
        <f>'Project Inputs'!C80</f>
        <v>Fixture</v>
      </c>
      <c r="D80" s="140">
        <f>'Project Inputs'!D80</f>
        <v>0</v>
      </c>
      <c r="E80" s="187">
        <f>'Project Inputs'!E80</f>
        <v>0</v>
      </c>
      <c r="F80" s="137">
        <f>'Project Inputs'!G80</f>
        <v>0</v>
      </c>
      <c r="G80" s="140">
        <f>'Project Inputs'!H80</f>
        <v>0</v>
      </c>
      <c r="H80" s="140">
        <f>'Project Inputs'!I80</f>
        <v>0</v>
      </c>
      <c r="I80" s="140" t="str">
        <f>'Project Inputs'!J80</f>
        <v>Fixture</v>
      </c>
      <c r="J80" s="187">
        <f>'Project Inputs'!K80</f>
        <v>0</v>
      </c>
      <c r="K80" s="137">
        <f>'Project Inputs'!M80</f>
        <v>0</v>
      </c>
      <c r="L80" s="174" t="e">
        <f>VLOOKUP(K80,Table7[],2,FALSE)</f>
        <v>#N/A</v>
      </c>
      <c r="M80" s="137">
        <f>'Project Inputs'!N80</f>
        <v>0</v>
      </c>
      <c r="N80" s="78" t="e">
        <f>VLOOKUP(M80,Table8[[Control]:[Reduction]],2,FALSE)</f>
        <v>#N/A</v>
      </c>
      <c r="O80" s="187">
        <f>'Project Inputs'!O80</f>
        <v>0</v>
      </c>
      <c r="P80" s="153">
        <f t="shared" si="7"/>
        <v>0</v>
      </c>
      <c r="Q80" s="143">
        <f>IFERROR(P80*Calcs!$B$8,"")</f>
        <v>0</v>
      </c>
      <c r="R80" s="242" t="str">
        <f t="shared" si="8"/>
        <v/>
      </c>
      <c r="S80" s="145" t="str">
        <f t="shared" si="9"/>
        <v>Input entry error.</v>
      </c>
      <c r="T80" s="143" t="str">
        <f>IFERROR(S80*Calcs!$B$8,"")</f>
        <v/>
      </c>
      <c r="U80" s="146" t="str">
        <f>IFERROR(VLOOKUP(M80,Table8[],3,FALSE),"")</f>
        <v/>
      </c>
    </row>
    <row r="81" spans="1:21">
      <c r="A81" s="137">
        <f>'Project Inputs'!A81</f>
        <v>0</v>
      </c>
      <c r="B81" s="140">
        <f>'Project Inputs'!B81</f>
        <v>0</v>
      </c>
      <c r="C81" s="140" t="str">
        <f>'Project Inputs'!C81</f>
        <v>Fixture</v>
      </c>
      <c r="D81" s="140">
        <f>'Project Inputs'!D81</f>
        <v>0</v>
      </c>
      <c r="E81" s="187">
        <f>'Project Inputs'!E81</f>
        <v>0</v>
      </c>
      <c r="F81" s="137">
        <f>'Project Inputs'!G81</f>
        <v>0</v>
      </c>
      <c r="G81" s="140">
        <f>'Project Inputs'!H81</f>
        <v>0</v>
      </c>
      <c r="H81" s="140">
        <f>'Project Inputs'!I81</f>
        <v>0</v>
      </c>
      <c r="I81" s="140" t="str">
        <f>'Project Inputs'!J81</f>
        <v>Fixture</v>
      </c>
      <c r="J81" s="187">
        <f>'Project Inputs'!K81</f>
        <v>0</v>
      </c>
      <c r="K81" s="137">
        <f>'Project Inputs'!M81</f>
        <v>0</v>
      </c>
      <c r="L81" s="174" t="e">
        <f>VLOOKUP(K81,Table7[],2,FALSE)</f>
        <v>#N/A</v>
      </c>
      <c r="M81" s="137">
        <f>'Project Inputs'!N81</f>
        <v>0</v>
      </c>
      <c r="N81" s="78" t="e">
        <f>VLOOKUP(M81,Table8[[Control]:[Reduction]],2,FALSE)</f>
        <v>#N/A</v>
      </c>
      <c r="O81" s="187">
        <f>'Project Inputs'!O81</f>
        <v>0</v>
      </c>
      <c r="P81" s="153">
        <f t="shared" si="7"/>
        <v>0</v>
      </c>
      <c r="Q81" s="143">
        <f>IFERROR(P81*Calcs!$B$8,"")</f>
        <v>0</v>
      </c>
      <c r="R81" s="242" t="str">
        <f t="shared" si="8"/>
        <v/>
      </c>
      <c r="S81" s="145" t="str">
        <f t="shared" si="9"/>
        <v>Input entry error.</v>
      </c>
      <c r="T81" s="143" t="str">
        <f>IFERROR(S81*Calcs!$B$8,"")</f>
        <v/>
      </c>
      <c r="U81" s="146" t="str">
        <f>IFERROR(VLOOKUP(M81,Table8[],3,FALSE),"")</f>
        <v/>
      </c>
    </row>
    <row r="82" spans="1:21">
      <c r="A82" s="137">
        <f>'Project Inputs'!A82</f>
        <v>0</v>
      </c>
      <c r="B82" s="140">
        <f>'Project Inputs'!B82</f>
        <v>0</v>
      </c>
      <c r="C82" s="140" t="str">
        <f>'Project Inputs'!C82</f>
        <v>Fixture</v>
      </c>
      <c r="D82" s="140">
        <f>'Project Inputs'!D82</f>
        <v>0</v>
      </c>
      <c r="E82" s="187">
        <f>'Project Inputs'!E82</f>
        <v>0</v>
      </c>
      <c r="F82" s="137">
        <f>'Project Inputs'!G82</f>
        <v>0</v>
      </c>
      <c r="G82" s="140">
        <f>'Project Inputs'!H82</f>
        <v>0</v>
      </c>
      <c r="H82" s="140">
        <f>'Project Inputs'!I82</f>
        <v>0</v>
      </c>
      <c r="I82" s="140" t="str">
        <f>'Project Inputs'!J82</f>
        <v>Fixture</v>
      </c>
      <c r="J82" s="187">
        <f>'Project Inputs'!K82</f>
        <v>0</v>
      </c>
      <c r="K82" s="137">
        <f>'Project Inputs'!M82</f>
        <v>0</v>
      </c>
      <c r="L82" s="174" t="e">
        <f>VLOOKUP(K82,Table7[],2,FALSE)</f>
        <v>#N/A</v>
      </c>
      <c r="M82" s="137">
        <f>'Project Inputs'!N82</f>
        <v>0</v>
      </c>
      <c r="N82" s="78" t="e">
        <f>VLOOKUP(M82,Table8[[Control]:[Reduction]],2,FALSE)</f>
        <v>#N/A</v>
      </c>
      <c r="O82" s="187">
        <f>'Project Inputs'!O82</f>
        <v>0</v>
      </c>
      <c r="P82" s="153">
        <f t="shared" si="7"/>
        <v>0</v>
      </c>
      <c r="Q82" s="143">
        <f>IFERROR(P82*Calcs!$B$8,"")</f>
        <v>0</v>
      </c>
      <c r="R82" s="242" t="str">
        <f t="shared" si="8"/>
        <v/>
      </c>
      <c r="S82" s="145" t="str">
        <f t="shared" si="9"/>
        <v>Input entry error.</v>
      </c>
      <c r="T82" s="143" t="str">
        <f>IFERROR(S82*Calcs!$B$8,"")</f>
        <v/>
      </c>
      <c r="U82" s="146" t="str">
        <f>IFERROR(VLOOKUP(M82,Table8[],3,FALSE),"")</f>
        <v/>
      </c>
    </row>
    <row r="83" spans="1:21">
      <c r="A83" s="137">
        <f>'Project Inputs'!A83</f>
        <v>0</v>
      </c>
      <c r="B83" s="140">
        <f>'Project Inputs'!B83</f>
        <v>0</v>
      </c>
      <c r="C83" s="140" t="str">
        <f>'Project Inputs'!C83</f>
        <v>Fixture</v>
      </c>
      <c r="D83" s="140">
        <f>'Project Inputs'!D83</f>
        <v>0</v>
      </c>
      <c r="E83" s="187">
        <f>'Project Inputs'!E83</f>
        <v>0</v>
      </c>
      <c r="F83" s="137">
        <f>'Project Inputs'!G83</f>
        <v>0</v>
      </c>
      <c r="G83" s="140">
        <f>'Project Inputs'!H83</f>
        <v>0</v>
      </c>
      <c r="H83" s="140">
        <f>'Project Inputs'!I83</f>
        <v>0</v>
      </c>
      <c r="I83" s="140" t="str">
        <f>'Project Inputs'!J83</f>
        <v>Fixture</v>
      </c>
      <c r="J83" s="187">
        <f>'Project Inputs'!K83</f>
        <v>0</v>
      </c>
      <c r="K83" s="137">
        <f>'Project Inputs'!M83</f>
        <v>0</v>
      </c>
      <c r="L83" s="174" t="e">
        <f>VLOOKUP(K83,Table7[],2,FALSE)</f>
        <v>#N/A</v>
      </c>
      <c r="M83" s="137">
        <f>'Project Inputs'!N83</f>
        <v>0</v>
      </c>
      <c r="N83" s="78" t="e">
        <f>VLOOKUP(M83,Table8[[Control]:[Reduction]],2,FALSE)</f>
        <v>#N/A</v>
      </c>
      <c r="O83" s="187">
        <f>'Project Inputs'!O83</f>
        <v>0</v>
      </c>
      <c r="P83" s="153">
        <f t="shared" si="7"/>
        <v>0</v>
      </c>
      <c r="Q83" s="143">
        <f>IFERROR(P83*Calcs!$B$8,"")</f>
        <v>0</v>
      </c>
      <c r="R83" s="242" t="str">
        <f t="shared" si="8"/>
        <v/>
      </c>
      <c r="S83" s="145" t="str">
        <f t="shared" si="9"/>
        <v>Input entry error.</v>
      </c>
      <c r="T83" s="143" t="str">
        <f>IFERROR(S83*Calcs!$B$8,"")</f>
        <v/>
      </c>
      <c r="U83" s="146" t="str">
        <f>IFERROR(VLOOKUP(M83,Table8[],3,FALSE),"")</f>
        <v/>
      </c>
    </row>
    <row r="84" spans="1:21">
      <c r="A84" s="137">
        <f>'Project Inputs'!A84</f>
        <v>0</v>
      </c>
      <c r="B84" s="140">
        <f>'Project Inputs'!B84</f>
        <v>0</v>
      </c>
      <c r="C84" s="140" t="str">
        <f>'Project Inputs'!C84</f>
        <v>Fixture</v>
      </c>
      <c r="D84" s="140">
        <f>'Project Inputs'!D84</f>
        <v>0</v>
      </c>
      <c r="E84" s="187">
        <f>'Project Inputs'!E84</f>
        <v>0</v>
      </c>
      <c r="F84" s="137">
        <f>'Project Inputs'!G84</f>
        <v>0</v>
      </c>
      <c r="G84" s="140">
        <f>'Project Inputs'!H84</f>
        <v>0</v>
      </c>
      <c r="H84" s="140">
        <f>'Project Inputs'!I84</f>
        <v>0</v>
      </c>
      <c r="I84" s="140" t="str">
        <f>'Project Inputs'!J84</f>
        <v>Fixture</v>
      </c>
      <c r="J84" s="187">
        <f>'Project Inputs'!K84</f>
        <v>0</v>
      </c>
      <c r="K84" s="137">
        <f>'Project Inputs'!M84</f>
        <v>0</v>
      </c>
      <c r="L84" s="174" t="e">
        <f>VLOOKUP(K84,Table7[],2,FALSE)</f>
        <v>#N/A</v>
      </c>
      <c r="M84" s="137">
        <f>'Project Inputs'!N84</f>
        <v>0</v>
      </c>
      <c r="N84" s="78" t="e">
        <f>VLOOKUP(M84,Table8[[Control]:[Reduction]],2,FALSE)</f>
        <v>#N/A</v>
      </c>
      <c r="O84" s="187">
        <f>'Project Inputs'!O84</f>
        <v>0</v>
      </c>
      <c r="P84" s="153">
        <f t="shared" si="6"/>
        <v>0</v>
      </c>
      <c r="Q84" s="143">
        <f>IFERROR(P84*Calcs!$B$8,"")</f>
        <v>0</v>
      </c>
      <c r="R84" s="242" t="str">
        <f t="shared" si="4"/>
        <v/>
      </c>
      <c r="S84" s="145" t="str">
        <f t="shared" si="5"/>
        <v>Input entry error.</v>
      </c>
      <c r="T84" s="143" t="str">
        <f>IFERROR(S84*Calcs!$B$8,"")</f>
        <v/>
      </c>
      <c r="U84" s="146" t="str">
        <f>IFERROR(VLOOKUP(M84,Table8[],3,FALSE),"")</f>
        <v/>
      </c>
    </row>
    <row r="85" spans="1:21">
      <c r="A85" s="137">
        <f>'Project Inputs'!A85</f>
        <v>0</v>
      </c>
      <c r="B85" s="140">
        <f>'Project Inputs'!B85</f>
        <v>0</v>
      </c>
      <c r="C85" s="140" t="str">
        <f>'Project Inputs'!C85</f>
        <v>Fixture</v>
      </c>
      <c r="D85" s="140">
        <f>'Project Inputs'!D85</f>
        <v>0</v>
      </c>
      <c r="E85" s="187">
        <f>'Project Inputs'!E85</f>
        <v>0</v>
      </c>
      <c r="F85" s="137">
        <f>'Project Inputs'!G85</f>
        <v>0</v>
      </c>
      <c r="G85" s="140">
        <f>'Project Inputs'!H85</f>
        <v>0</v>
      </c>
      <c r="H85" s="140">
        <f>'Project Inputs'!I85</f>
        <v>0</v>
      </c>
      <c r="I85" s="140" t="str">
        <f>'Project Inputs'!J85</f>
        <v>Fixture</v>
      </c>
      <c r="J85" s="187">
        <f>'Project Inputs'!K85</f>
        <v>0</v>
      </c>
      <c r="K85" s="137">
        <f>'Project Inputs'!M85</f>
        <v>0</v>
      </c>
      <c r="L85" s="174" t="e">
        <f>VLOOKUP(K85,Table7[],2,FALSE)</f>
        <v>#N/A</v>
      </c>
      <c r="M85" s="137">
        <f>'Project Inputs'!N85</f>
        <v>0</v>
      </c>
      <c r="N85" s="78" t="e">
        <f>VLOOKUP(M85,Table8[[Control]:[Reduction]],2,FALSE)</f>
        <v>#N/A</v>
      </c>
      <c r="O85" s="187">
        <f>'Project Inputs'!O85</f>
        <v>0</v>
      </c>
      <c r="P85" s="153">
        <f t="shared" si="6"/>
        <v>0</v>
      </c>
      <c r="Q85" s="143">
        <f>IFERROR(P85*Calcs!$B$8,"")</f>
        <v>0</v>
      </c>
      <c r="R85" s="242" t="str">
        <f t="shared" si="4"/>
        <v/>
      </c>
      <c r="S85" s="145" t="str">
        <f t="shared" si="5"/>
        <v>Input entry error.</v>
      </c>
      <c r="T85" s="143" t="str">
        <f>IFERROR(S85*Calcs!$B$8,"")</f>
        <v/>
      </c>
      <c r="U85" s="146" t="str">
        <f>IFERROR(VLOOKUP(M85,Table8[],3,FALSE),"")</f>
        <v/>
      </c>
    </row>
    <row r="86" spans="1:21">
      <c r="A86" s="137">
        <f>'Project Inputs'!A86</f>
        <v>0</v>
      </c>
      <c r="B86" s="140">
        <f>'Project Inputs'!B86</f>
        <v>0</v>
      </c>
      <c r="C86" s="140" t="str">
        <f>'Project Inputs'!C86</f>
        <v>Fixture</v>
      </c>
      <c r="D86" s="140">
        <f>'Project Inputs'!D86</f>
        <v>0</v>
      </c>
      <c r="E86" s="187">
        <f>'Project Inputs'!E86</f>
        <v>0</v>
      </c>
      <c r="F86" s="137">
        <f>'Project Inputs'!G86</f>
        <v>0</v>
      </c>
      <c r="G86" s="140">
        <f>'Project Inputs'!H86</f>
        <v>0</v>
      </c>
      <c r="H86" s="140">
        <f>'Project Inputs'!I86</f>
        <v>0</v>
      </c>
      <c r="I86" s="140" t="str">
        <f>'Project Inputs'!J86</f>
        <v>Fixture</v>
      </c>
      <c r="J86" s="187">
        <f>'Project Inputs'!K86</f>
        <v>0</v>
      </c>
      <c r="K86" s="137">
        <f>'Project Inputs'!M86</f>
        <v>0</v>
      </c>
      <c r="L86" s="174" t="e">
        <f>VLOOKUP(K86,Table7[],2,FALSE)</f>
        <v>#N/A</v>
      </c>
      <c r="M86" s="137">
        <f>'Project Inputs'!N86</f>
        <v>0</v>
      </c>
      <c r="N86" s="78" t="e">
        <f>VLOOKUP(M86,Table8[[Control]:[Reduction]],2,FALSE)</f>
        <v>#N/A</v>
      </c>
      <c r="O86" s="187">
        <f>'Project Inputs'!O86</f>
        <v>0</v>
      </c>
      <c r="P86" s="153">
        <f t="shared" si="6"/>
        <v>0</v>
      </c>
      <c r="Q86" s="143">
        <f>IFERROR(P86*Calcs!$B$8,"")</f>
        <v>0</v>
      </c>
      <c r="R86" s="242" t="str">
        <f t="shared" si="4"/>
        <v/>
      </c>
      <c r="S86" s="145" t="str">
        <f t="shared" si="5"/>
        <v>Input entry error.</v>
      </c>
      <c r="T86" s="143" t="str">
        <f>IFERROR(S86*Calcs!$B$8,"")</f>
        <v/>
      </c>
      <c r="U86" s="146" t="str">
        <f>IFERROR(VLOOKUP(M86,Table8[],3,FALSE),"")</f>
        <v/>
      </c>
    </row>
    <row r="87" spans="1:21">
      <c r="A87" s="137">
        <f>'Project Inputs'!A87</f>
        <v>0</v>
      </c>
      <c r="B87" s="140">
        <f>'Project Inputs'!B87</f>
        <v>0</v>
      </c>
      <c r="C87" s="140" t="str">
        <f>'Project Inputs'!C87</f>
        <v>Fixture</v>
      </c>
      <c r="D87" s="140">
        <f>'Project Inputs'!D87</f>
        <v>0</v>
      </c>
      <c r="E87" s="187">
        <f>'Project Inputs'!E87</f>
        <v>0</v>
      </c>
      <c r="F87" s="137">
        <f>'Project Inputs'!G87</f>
        <v>0</v>
      </c>
      <c r="G87" s="140">
        <f>'Project Inputs'!H87</f>
        <v>0</v>
      </c>
      <c r="H87" s="140">
        <f>'Project Inputs'!I87</f>
        <v>0</v>
      </c>
      <c r="I87" s="140" t="str">
        <f>'Project Inputs'!J87</f>
        <v>Fixture</v>
      </c>
      <c r="J87" s="187">
        <f>'Project Inputs'!K87</f>
        <v>0</v>
      </c>
      <c r="K87" s="137">
        <f>'Project Inputs'!M87</f>
        <v>0</v>
      </c>
      <c r="L87" s="174" t="e">
        <f>VLOOKUP(K87,Table7[],2,FALSE)</f>
        <v>#N/A</v>
      </c>
      <c r="M87" s="137">
        <f>'Project Inputs'!N87</f>
        <v>0</v>
      </c>
      <c r="N87" s="78" t="e">
        <f>VLOOKUP(M87,Table8[[Control]:[Reduction]],2,FALSE)</f>
        <v>#N/A</v>
      </c>
      <c r="O87" s="187">
        <f>'Project Inputs'!O87</f>
        <v>0</v>
      </c>
      <c r="P87" s="153">
        <f t="shared" si="6"/>
        <v>0</v>
      </c>
      <c r="Q87" s="143">
        <f>IFERROR(P87*Calcs!$B$8,"")</f>
        <v>0</v>
      </c>
      <c r="R87" s="242" t="str">
        <f t="shared" si="4"/>
        <v/>
      </c>
      <c r="S87" s="145" t="str">
        <f t="shared" si="5"/>
        <v>Input entry error.</v>
      </c>
      <c r="T87" s="143" t="str">
        <f>IFERROR(S87*Calcs!$B$8,"")</f>
        <v/>
      </c>
      <c r="U87" s="146" t="str">
        <f>IFERROR(VLOOKUP(M87,Table8[],3,FALSE),"")</f>
        <v/>
      </c>
    </row>
    <row r="88" spans="1:21">
      <c r="A88" s="137">
        <f>'Project Inputs'!A88</f>
        <v>0</v>
      </c>
      <c r="B88" s="140">
        <f>'Project Inputs'!B88</f>
        <v>0</v>
      </c>
      <c r="C88" s="140" t="str">
        <f>'Project Inputs'!C88</f>
        <v>Fixture</v>
      </c>
      <c r="D88" s="140">
        <f>'Project Inputs'!D88</f>
        <v>0</v>
      </c>
      <c r="E88" s="187">
        <f>'Project Inputs'!E88</f>
        <v>0</v>
      </c>
      <c r="F88" s="137">
        <f>'Project Inputs'!G88</f>
        <v>0</v>
      </c>
      <c r="G88" s="140">
        <f>'Project Inputs'!H88</f>
        <v>0</v>
      </c>
      <c r="H88" s="140">
        <f>'Project Inputs'!I88</f>
        <v>0</v>
      </c>
      <c r="I88" s="140" t="str">
        <f>'Project Inputs'!J88</f>
        <v>Fixture</v>
      </c>
      <c r="J88" s="187">
        <f>'Project Inputs'!K88</f>
        <v>0</v>
      </c>
      <c r="K88" s="137">
        <f>'Project Inputs'!M88</f>
        <v>0</v>
      </c>
      <c r="L88" s="174" t="e">
        <f>VLOOKUP(K88,Table7[],2,FALSE)</f>
        <v>#N/A</v>
      </c>
      <c r="M88" s="137">
        <f>'Project Inputs'!N88</f>
        <v>0</v>
      </c>
      <c r="N88" s="78" t="e">
        <f>VLOOKUP(M88,Table8[[Control]:[Reduction]],2,FALSE)</f>
        <v>#N/A</v>
      </c>
      <c r="O88" s="187">
        <f>'Project Inputs'!O88</f>
        <v>0</v>
      </c>
      <c r="P88" s="153">
        <f t="shared" si="6"/>
        <v>0</v>
      </c>
      <c r="Q88" s="143">
        <f>IFERROR(P88*Calcs!$B$8,"")</f>
        <v>0</v>
      </c>
      <c r="R88" s="242" t="str">
        <f t="shared" si="4"/>
        <v/>
      </c>
      <c r="S88" s="145" t="str">
        <f t="shared" si="5"/>
        <v>Input entry error.</v>
      </c>
      <c r="T88" s="143" t="str">
        <f>IFERROR(S88*Calcs!$B$8,"")</f>
        <v/>
      </c>
      <c r="U88" s="146" t="str">
        <f>IFERROR(VLOOKUP(M88,Table8[],3,FALSE),"")</f>
        <v/>
      </c>
    </row>
    <row r="89" spans="1:21">
      <c r="A89" s="137">
        <f>'Project Inputs'!A89</f>
        <v>0</v>
      </c>
      <c r="B89" s="140">
        <f>'Project Inputs'!B89</f>
        <v>0</v>
      </c>
      <c r="C89" s="140" t="str">
        <f>'Project Inputs'!C89</f>
        <v>Fixture</v>
      </c>
      <c r="D89" s="140">
        <f>'Project Inputs'!D89</f>
        <v>0</v>
      </c>
      <c r="E89" s="187">
        <f>'Project Inputs'!E89</f>
        <v>0</v>
      </c>
      <c r="F89" s="137">
        <f>'Project Inputs'!G89</f>
        <v>0</v>
      </c>
      <c r="G89" s="140">
        <f>'Project Inputs'!H89</f>
        <v>0</v>
      </c>
      <c r="H89" s="140">
        <f>'Project Inputs'!I89</f>
        <v>0</v>
      </c>
      <c r="I89" s="140" t="str">
        <f>'Project Inputs'!J89</f>
        <v>Fixture</v>
      </c>
      <c r="J89" s="187">
        <f>'Project Inputs'!K89</f>
        <v>0</v>
      </c>
      <c r="K89" s="137">
        <f>'Project Inputs'!M89</f>
        <v>0</v>
      </c>
      <c r="L89" s="174" t="e">
        <f>VLOOKUP(K89,Table7[],2,FALSE)</f>
        <v>#N/A</v>
      </c>
      <c r="M89" s="137">
        <f>'Project Inputs'!N89</f>
        <v>0</v>
      </c>
      <c r="N89" s="78" t="e">
        <f>VLOOKUP(M89,Table8[[Control]:[Reduction]],2,FALSE)</f>
        <v>#N/A</v>
      </c>
      <c r="O89" s="187">
        <f>'Project Inputs'!O89</f>
        <v>0</v>
      </c>
      <c r="P89" s="153">
        <f t="shared" ref="P89:P91" si="10">IFERROR((B89*D89*E89*52/1000)-(H89*J89*E89*52/1000),"Input entry error.")</f>
        <v>0</v>
      </c>
      <c r="Q89" s="143">
        <f>IFERROR(P89*Calcs!$B$8,"")</f>
        <v>0</v>
      </c>
      <c r="R89" s="242" t="str">
        <f t="shared" ref="R89:R91" si="11">IFERROR($H$6/(E89*52),"")</f>
        <v/>
      </c>
      <c r="S89" s="145" t="str">
        <f t="shared" ref="S89:S91" si="12">IFERROR((H89*J89/1000)*(((E89-E89*L89)*52)-(E89-E89*N89)*52),"Input entry error.")</f>
        <v>Input entry error.</v>
      </c>
      <c r="T89" s="143" t="str">
        <f>IFERROR(S89*Calcs!$B$8,"")</f>
        <v/>
      </c>
      <c r="U89" s="146" t="str">
        <f>IFERROR(VLOOKUP(M89,Table8[],3,FALSE),"")</f>
        <v/>
      </c>
    </row>
    <row r="90" spans="1:21">
      <c r="A90" s="137">
        <f>'Project Inputs'!A90</f>
        <v>0</v>
      </c>
      <c r="B90" s="140">
        <f>'Project Inputs'!B90</f>
        <v>0</v>
      </c>
      <c r="C90" s="140" t="str">
        <f>'Project Inputs'!C90</f>
        <v>Fixture</v>
      </c>
      <c r="D90" s="140">
        <f>'Project Inputs'!D90</f>
        <v>0</v>
      </c>
      <c r="E90" s="187">
        <f>'Project Inputs'!E90</f>
        <v>0</v>
      </c>
      <c r="F90" s="137">
        <f>'Project Inputs'!G90</f>
        <v>0</v>
      </c>
      <c r="G90" s="140">
        <f>'Project Inputs'!H90</f>
        <v>0</v>
      </c>
      <c r="H90" s="140">
        <f>'Project Inputs'!I90</f>
        <v>0</v>
      </c>
      <c r="I90" s="140" t="str">
        <f>'Project Inputs'!J90</f>
        <v>Fixture</v>
      </c>
      <c r="J90" s="187">
        <f>'Project Inputs'!K90</f>
        <v>0</v>
      </c>
      <c r="K90" s="137">
        <f>'Project Inputs'!M90</f>
        <v>0</v>
      </c>
      <c r="L90" s="174" t="e">
        <f>VLOOKUP(K90,Table7[],2,FALSE)</f>
        <v>#N/A</v>
      </c>
      <c r="M90" s="137">
        <f>'Project Inputs'!N90</f>
        <v>0</v>
      </c>
      <c r="N90" s="78" t="e">
        <f>VLOOKUP(M90,Table8[[Control]:[Reduction]],2,FALSE)</f>
        <v>#N/A</v>
      </c>
      <c r="O90" s="187">
        <f>'Project Inputs'!O90</f>
        <v>0</v>
      </c>
      <c r="P90" s="153">
        <f t="shared" si="10"/>
        <v>0</v>
      </c>
      <c r="Q90" s="143">
        <f>IFERROR(P90*Calcs!$B$8,"")</f>
        <v>0</v>
      </c>
      <c r="R90" s="242" t="str">
        <f t="shared" si="11"/>
        <v/>
      </c>
      <c r="S90" s="145" t="str">
        <f t="shared" si="12"/>
        <v>Input entry error.</v>
      </c>
      <c r="T90" s="143" t="str">
        <f>IFERROR(S90*Calcs!$B$8,"")</f>
        <v/>
      </c>
      <c r="U90" s="146" t="str">
        <f>IFERROR(VLOOKUP(M90,Table8[],3,FALSE),"")</f>
        <v/>
      </c>
    </row>
    <row r="91" spans="1:21">
      <c r="A91" s="137">
        <f>'Project Inputs'!A91</f>
        <v>0</v>
      </c>
      <c r="B91" s="140">
        <f>'Project Inputs'!B91</f>
        <v>0</v>
      </c>
      <c r="C91" s="140" t="str">
        <f>'Project Inputs'!C91</f>
        <v>Fixture</v>
      </c>
      <c r="D91" s="140">
        <f>'Project Inputs'!D91</f>
        <v>0</v>
      </c>
      <c r="E91" s="187">
        <f>'Project Inputs'!E91</f>
        <v>0</v>
      </c>
      <c r="F91" s="137">
        <f>'Project Inputs'!G91</f>
        <v>0</v>
      </c>
      <c r="G91" s="140">
        <f>'Project Inputs'!H91</f>
        <v>0</v>
      </c>
      <c r="H91" s="140">
        <f>'Project Inputs'!I91</f>
        <v>0</v>
      </c>
      <c r="I91" s="140" t="str">
        <f>'Project Inputs'!J91</f>
        <v>Fixture</v>
      </c>
      <c r="J91" s="187">
        <f>'Project Inputs'!K91</f>
        <v>0</v>
      </c>
      <c r="K91" s="137">
        <f>'Project Inputs'!M91</f>
        <v>0</v>
      </c>
      <c r="L91" s="174" t="e">
        <f>VLOOKUP(K91,Table7[],2,FALSE)</f>
        <v>#N/A</v>
      </c>
      <c r="M91" s="137">
        <f>'Project Inputs'!N91</f>
        <v>0</v>
      </c>
      <c r="N91" s="78" t="e">
        <f>VLOOKUP(M91,Table8[[Control]:[Reduction]],2,FALSE)</f>
        <v>#N/A</v>
      </c>
      <c r="O91" s="187">
        <f>'Project Inputs'!O91</f>
        <v>0</v>
      </c>
      <c r="P91" s="153">
        <f t="shared" si="10"/>
        <v>0</v>
      </c>
      <c r="Q91" s="143">
        <f>IFERROR(P91*Calcs!$B$8,"")</f>
        <v>0</v>
      </c>
      <c r="R91" s="242" t="str">
        <f t="shared" si="11"/>
        <v/>
      </c>
      <c r="S91" s="145" t="str">
        <f t="shared" si="12"/>
        <v>Input entry error.</v>
      </c>
      <c r="T91" s="143" t="str">
        <f>IFERROR(S91*Calcs!$B$8,"")</f>
        <v/>
      </c>
      <c r="U91" s="146" t="str">
        <f>IFERROR(VLOOKUP(M91,Table8[],3,FALSE),"")</f>
        <v/>
      </c>
    </row>
    <row r="92" spans="1:21" ht="15" thickBot="1">
      <c r="A92" s="188">
        <f>'Project Inputs'!A92</f>
        <v>0</v>
      </c>
      <c r="B92" s="189">
        <f>'Project Inputs'!B92</f>
        <v>0</v>
      </c>
      <c r="C92" s="189" t="str">
        <f>'Project Inputs'!C92</f>
        <v>Fixture</v>
      </c>
      <c r="D92" s="189">
        <f>'Project Inputs'!D92</f>
        <v>0</v>
      </c>
      <c r="E92" s="190">
        <f>'Project Inputs'!E92</f>
        <v>0</v>
      </c>
      <c r="F92" s="188">
        <f>'Project Inputs'!G92</f>
        <v>0</v>
      </c>
      <c r="G92" s="189">
        <f>'Project Inputs'!H92</f>
        <v>0</v>
      </c>
      <c r="H92" s="189">
        <f>'Project Inputs'!I92</f>
        <v>0</v>
      </c>
      <c r="I92" s="189" t="str">
        <f>'Project Inputs'!J92</f>
        <v>Fixture</v>
      </c>
      <c r="J92" s="190">
        <f>'Project Inputs'!K92</f>
        <v>0</v>
      </c>
      <c r="K92" s="188">
        <f>'Project Inputs'!M92</f>
        <v>0</v>
      </c>
      <c r="L92" s="176" t="e">
        <f>VLOOKUP(K92,Table7[],2,FALSE)</f>
        <v>#N/A</v>
      </c>
      <c r="M92" s="188">
        <f>'Project Inputs'!N92</f>
        <v>0</v>
      </c>
      <c r="N92" s="175" t="e">
        <f>VLOOKUP(M92,Table8[[Control]:[Reduction]],2,FALSE)</f>
        <v>#N/A</v>
      </c>
      <c r="O92" s="190">
        <f>'Project Inputs'!O92</f>
        <v>0</v>
      </c>
      <c r="P92" s="196">
        <f t="shared" si="6"/>
        <v>0</v>
      </c>
      <c r="Q92" s="193">
        <f>IFERROR(P92*Calcs!$B$8,"")</f>
        <v>0</v>
      </c>
      <c r="R92" s="243" t="str">
        <f t="shared" si="4"/>
        <v/>
      </c>
      <c r="S92" s="197" t="str">
        <f t="shared" si="5"/>
        <v>Input entry error.</v>
      </c>
      <c r="T92" s="193" t="str">
        <f>IFERROR(S92*Calcs!$B$8,"")</f>
        <v/>
      </c>
      <c r="U92" s="194" t="str">
        <f>IFERROR(VLOOKUP(M92,Table8[],3,FALSE),"")</f>
        <v/>
      </c>
    </row>
  </sheetData>
  <sheetProtection algorithmName="SHA-512" hashValue="XMlCuE6PROOIQ5duF4y1vk5R9FWuej/gMhK33upfxDS1HcxE/fNGwEryl0bgq2M+cx/zzDPu9dXfl71MbUdmAA==" saltValue="YjzNkIRB+vFTWsn+VnWOsg==" spinCount="100000" sheet="1" objects="1" scenarios="1"/>
  <mergeCells count="7">
    <mergeCell ref="F6:G6"/>
    <mergeCell ref="U16:Z16"/>
    <mergeCell ref="K69:O69"/>
    <mergeCell ref="K70:L70"/>
    <mergeCell ref="M70:O70"/>
    <mergeCell ref="U17:W17"/>
    <mergeCell ref="X17:Z17"/>
  </mergeCells>
  <dataValidations count="2">
    <dataValidation type="whole" allowBlank="1" showInputMessage="1" showErrorMessage="1" sqref="F19:F66" xr:uid="{351BB3B9-B29A-41C0-A14C-BF58224D7EBB}">
      <formula1>1</formula1>
      <formula2>10000</formula2>
    </dataValidation>
    <dataValidation type="whole" allowBlank="1" showInputMessage="1" showErrorMessage="1" sqref="G19:G66" xr:uid="{C458890B-A1A3-41A6-9A01-09B484D82D44}">
      <formula1>1</formula1>
      <formula2>168</formula2>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J33"/>
  <sheetViews>
    <sheetView showGridLines="0" zoomScaleNormal="100" workbookViewId="0">
      <selection activeCell="E14" sqref="E14:I16"/>
    </sheetView>
  </sheetViews>
  <sheetFormatPr defaultColWidth="9" defaultRowHeight="14.25"/>
  <cols>
    <col min="1" max="1" width="2" style="29" customWidth="1"/>
    <col min="2" max="2" width="47.875" style="29" customWidth="1"/>
    <col min="3" max="3" width="19.75" style="29" customWidth="1"/>
    <col min="4" max="4" width="14.375" style="29" customWidth="1"/>
    <col min="5" max="5" width="9" style="29"/>
    <col min="6" max="16384" width="9" style="53"/>
  </cols>
  <sheetData>
    <row r="1" spans="1:10" ht="18.75" thickBot="1">
      <c r="B1" s="40" t="s">
        <v>0</v>
      </c>
      <c r="C1" s="41"/>
      <c r="D1" s="42"/>
    </row>
    <row r="2" spans="1:10" ht="15.75" customHeight="1" thickBot="1">
      <c r="B2" s="30" t="s">
        <v>8</v>
      </c>
      <c r="C2" s="369" t="s">
        <v>9</v>
      </c>
      <c r="D2" s="370"/>
    </row>
    <row r="3" spans="1:10" ht="15.75" customHeight="1">
      <c r="B3" s="43"/>
      <c r="C3" s="44"/>
      <c r="D3" s="44"/>
    </row>
    <row r="4" spans="1:10" ht="15.75" customHeight="1" thickBot="1"/>
    <row r="5" spans="1:10" s="54" customFormat="1" ht="18.75" customHeight="1" thickBot="1">
      <c r="A5" s="35"/>
      <c r="B5" s="40" t="s">
        <v>413</v>
      </c>
      <c r="C5" s="45"/>
      <c r="D5" s="46"/>
      <c r="E5" s="35"/>
    </row>
    <row r="6" spans="1:10" s="55" customFormat="1" ht="15.75" customHeight="1">
      <c r="A6" s="36"/>
      <c r="B6" s="257" t="s">
        <v>414</v>
      </c>
      <c r="C6" s="210">
        <f>(SUMPRODUCT(Calcs!D19:D66,Calcs!F19:F66,Calcs!G19:G66)+SUMPRODUCT(Calcs!B72:B92,Calcs!D72:D92,Calcs!E72:E92))*52/1000</f>
        <v>0</v>
      </c>
      <c r="D6" s="37" t="s">
        <v>415</v>
      </c>
      <c r="E6" s="36"/>
    </row>
    <row r="7" spans="1:10" ht="15.75" customHeight="1">
      <c r="B7" s="252" t="s">
        <v>416</v>
      </c>
      <c r="C7" s="253">
        <f>SUM('Project Inputs'!O19:O66,'Project Inputs'!R19:R66,'Project Inputs'!P72:P92,'Project Inputs'!R72:R92)</f>
        <v>0</v>
      </c>
      <c r="D7" s="254" t="s">
        <v>415</v>
      </c>
    </row>
    <row r="8" spans="1:10" ht="15.75" customHeight="1">
      <c r="B8" s="258" t="s">
        <v>417</v>
      </c>
      <c r="C8" s="236">
        <f>((SUMPRODUCT(Calcs!D19:D66,Calcs!F19:F66)+SUMPRODUCT(Calcs!B72:B92,Calcs!D72:D92))-(SUMPRODUCT(Calcs!M19:M66,Calcs!O19:O66)+SUMPRODUCT(Calcs!H72:H92,Calcs!J72:J92)))/1000</f>
        <v>0</v>
      </c>
      <c r="D8" s="38" t="s">
        <v>418</v>
      </c>
    </row>
    <row r="9" spans="1:10" ht="15.75" customHeight="1">
      <c r="B9" s="258" t="s">
        <v>419</v>
      </c>
      <c r="C9" s="276">
        <f>C7*'Project Inputs'!B8</f>
        <v>0</v>
      </c>
      <c r="D9" s="277"/>
    </row>
    <row r="10" spans="1:10" ht="15.75" customHeight="1">
      <c r="B10" s="252" t="s">
        <v>420</v>
      </c>
      <c r="C10" s="253">
        <f>ROUNDDOWN(C7*'Project Inputs'!B13,0)</f>
        <v>0</v>
      </c>
      <c r="D10" s="254" t="s">
        <v>421</v>
      </c>
    </row>
    <row r="11" spans="1:10" ht="15.75" customHeight="1">
      <c r="B11" s="258" t="s">
        <v>422</v>
      </c>
      <c r="C11" s="261">
        <f>ROUND(IFERROR(((SUMPRODUCT('Project Inputs'!O19:O66,'Project Inputs'!Q19:Q66)+SUMPRODUCT('Project Inputs'!R19:R66,'Project Inputs'!T19:T66)+SUMPRODUCT('Project Inputs'!P72:P92,'Project Inputs'!L72:L92)+SUMPRODUCT('Project Inputs'!R72:R92,'Project Inputs'!T72:T92))*'Project Inputs'!B13)/(C7*'Project Inputs'!B13),0),2)</f>
        <v>0</v>
      </c>
      <c r="D11" s="38" t="s">
        <v>423</v>
      </c>
    </row>
    <row r="12" spans="1:10" ht="15.75" customHeight="1">
      <c r="B12" s="258" t="s">
        <v>424</v>
      </c>
      <c r="C12" s="236">
        <f>ROUNDDOWN(C10*C11,0)</f>
        <v>0</v>
      </c>
      <c r="D12" s="38" t="s">
        <v>425</v>
      </c>
    </row>
    <row r="13" spans="1:10" ht="25.5">
      <c r="B13" s="33" t="s">
        <v>13</v>
      </c>
      <c r="C13" s="275">
        <f>'Project Inputs'!B9</f>
        <v>0</v>
      </c>
      <c r="D13" s="34"/>
    </row>
    <row r="14" spans="1:10" ht="15" customHeight="1" thickBot="1">
      <c r="B14" s="33" t="s">
        <v>426</v>
      </c>
      <c r="C14" s="276" t="str">
        <f>IFERROR(C13/C12, "")</f>
        <v/>
      </c>
      <c r="D14" s="274" t="s">
        <v>427</v>
      </c>
      <c r="E14" s="367" t="str">
        <f>IF(C14&gt;350,"To be eligible for REC funding, the ratio of installed cost to lifetime GHG emissions reduced for each project must be below $350/tCO2e.","")</f>
        <v>To be eligible for REC funding, the ratio of installed cost to lifetime GHG emissions reduced for each project must be below $350/tCO2e.</v>
      </c>
      <c r="F14" s="368"/>
      <c r="G14" s="368"/>
      <c r="H14" s="368"/>
      <c r="I14" s="368"/>
      <c r="J14" s="279"/>
    </row>
    <row r="15" spans="1:10" s="55" customFormat="1" ht="15.75" customHeight="1" thickBot="1">
      <c r="A15" s="36"/>
      <c r="B15" s="49" t="s">
        <v>428</v>
      </c>
      <c r="C15" s="255">
        <f>IF(C14&gt;275,0,MIN(Calcs!H2:H3,750000))</f>
        <v>0</v>
      </c>
      <c r="D15" s="256"/>
      <c r="E15" s="367"/>
      <c r="F15" s="368"/>
      <c r="G15" s="368"/>
      <c r="H15" s="368"/>
      <c r="I15" s="368"/>
      <c r="J15" s="279"/>
    </row>
    <row r="16" spans="1:10" ht="15.75" customHeight="1">
      <c r="B16" s="288" t="s">
        <v>429</v>
      </c>
      <c r="C16" s="289" t="str">
        <f>IFERROR(C13/C9,"")</f>
        <v/>
      </c>
      <c r="D16" s="290" t="s">
        <v>423</v>
      </c>
      <c r="E16" s="367"/>
      <c r="F16" s="368"/>
      <c r="G16" s="368"/>
      <c r="H16" s="368"/>
      <c r="I16" s="368"/>
      <c r="J16" s="279"/>
    </row>
    <row r="17" spans="2:10" ht="15.75" customHeight="1" thickBot="1">
      <c r="B17" s="285" t="s">
        <v>430</v>
      </c>
      <c r="C17" s="286" t="str">
        <f>IFERROR((C13-C15)/C9,"")</f>
        <v/>
      </c>
      <c r="D17" s="287" t="s">
        <v>423</v>
      </c>
      <c r="E17" s="278"/>
      <c r="F17" s="279"/>
      <c r="G17" s="279"/>
      <c r="H17" s="279"/>
      <c r="I17" s="279"/>
      <c r="J17" s="279"/>
    </row>
    <row r="18" spans="2:10" ht="15.75" customHeight="1">
      <c r="B18" s="281" t="s">
        <v>431</v>
      </c>
      <c r="C18" s="282" t="str">
        <f>IF(AND(C14&gt;275, C14&lt;350),C12*275,"N/A")</f>
        <v>N/A</v>
      </c>
      <c r="D18" s="283"/>
      <c r="E18" s="367" t="str">
        <f>IF(AND(C14&gt;275, C14&lt;350),"For projects with a lifetime abatement rate between $275/tCO2e and $350/tCO2e, the project cost and rebate will be pro-rated such that the lifetime abatement rate reaches $275/tCO2e.","")</f>
        <v/>
      </c>
      <c r="F18" s="368"/>
      <c r="G18" s="368"/>
      <c r="H18" s="368"/>
      <c r="I18" s="368"/>
      <c r="J18" s="279"/>
    </row>
    <row r="19" spans="2:10" ht="15.75" customHeight="1" thickBot="1">
      <c r="B19" s="284" t="s">
        <v>426</v>
      </c>
      <c r="C19" s="314" t="str">
        <f>IF(AND(C14&gt;275, C14&lt;350),IFERROR(C18/C12,""),"N/A")</f>
        <v>N/A</v>
      </c>
      <c r="D19" s="296" t="s">
        <v>427</v>
      </c>
      <c r="E19" s="367"/>
      <c r="F19" s="368"/>
      <c r="G19" s="368"/>
      <c r="H19" s="368"/>
      <c r="I19" s="368"/>
      <c r="J19" s="279"/>
    </row>
    <row r="20" spans="2:10" ht="15.75" customHeight="1" thickBot="1">
      <c r="B20" s="297" t="s">
        <v>432</v>
      </c>
      <c r="C20" s="298" t="str">
        <f>IF(AND(C14&gt;275, C14&lt;350),MIN(C18*0.75, C18-C9, 750000),"N/A")</f>
        <v>N/A</v>
      </c>
      <c r="D20" s="299"/>
      <c r="E20" s="367"/>
      <c r="F20" s="368"/>
      <c r="G20" s="368"/>
      <c r="H20" s="368"/>
      <c r="I20" s="368"/>
      <c r="J20" s="279"/>
    </row>
    <row r="21" spans="2:10" ht="15.75" customHeight="1">
      <c r="B21" s="294" t="s">
        <v>429</v>
      </c>
      <c r="C21" s="295" t="str">
        <f>IF(AND(C14&gt;275, C14&lt;350),IFERROR(C18/C9,""),"N/A")</f>
        <v>N/A</v>
      </c>
      <c r="D21" s="283" t="s">
        <v>423</v>
      </c>
      <c r="E21" s="367"/>
      <c r="F21" s="368"/>
      <c r="G21" s="368"/>
      <c r="H21" s="368"/>
      <c r="I21" s="368"/>
      <c r="J21" s="279"/>
    </row>
    <row r="22" spans="2:10" ht="15.75" customHeight="1" thickBot="1">
      <c r="B22" s="291" t="s">
        <v>430</v>
      </c>
      <c r="C22" s="292" t="str">
        <f>IF(AND(C14&gt;275, C14&lt;350),IFERROR((C18-C20)/C9,""),"N/A")</f>
        <v>N/A</v>
      </c>
      <c r="D22" s="293" t="s">
        <v>423</v>
      </c>
      <c r="E22" s="279"/>
      <c r="F22" s="279"/>
      <c r="G22" s="279"/>
      <c r="H22" s="279"/>
      <c r="I22" s="279"/>
      <c r="J22" s="279"/>
    </row>
    <row r="23" spans="2:10" ht="15.75" customHeight="1"/>
    <row r="24" spans="2:10" ht="15.75" customHeight="1">
      <c r="B24" s="371" t="s">
        <v>433</v>
      </c>
      <c r="C24" s="371"/>
      <c r="D24" s="371"/>
    </row>
    <row r="25" spans="2:10" ht="14.25" customHeight="1">
      <c r="B25" s="371"/>
      <c r="C25" s="371"/>
      <c r="D25" s="371"/>
    </row>
    <row r="26" spans="2:10" ht="14.25" customHeight="1">
      <c r="B26" s="371"/>
      <c r="C26" s="371"/>
      <c r="D26" s="371"/>
    </row>
    <row r="27" spans="2:10">
      <c r="B27" s="371"/>
      <c r="C27" s="371"/>
      <c r="D27" s="371"/>
    </row>
    <row r="28" spans="2:10" ht="15">
      <c r="B28" s="280" t="s">
        <v>434</v>
      </c>
    </row>
    <row r="33" spans="2:2">
      <c r="B33" s="39"/>
    </row>
  </sheetData>
  <sheetProtection algorithmName="SHA-512" hashValue="pD4CssyDeWO25EGbCYeAz5duwGYcLCDnzF3jqTQTMoPOcQdsjqAH/eAnlbs8Tstqh1rz0l9EY/m+Pfc8H/jPAQ==" saltValue="W9Y2MZYL+5UEoDyhOLA2lA==" spinCount="100000" sheet="1" objects="1" scenarios="1"/>
  <mergeCells count="4">
    <mergeCell ref="E14:I16"/>
    <mergeCell ref="C2:D2"/>
    <mergeCell ref="B24:D27"/>
    <mergeCell ref="E18:I21"/>
  </mergeCells>
  <conditionalFormatting sqref="C14">
    <cfRule type="cellIs" dxfId="13" priority="1" operator="between">
      <formula>275</formula>
      <formula>349.99</formula>
    </cfRule>
    <cfRule type="cellIs" dxfId="12" priority="2" operator="greaterThan">
      <formula>350</formula>
    </cfRule>
  </conditionalFormatting>
  <hyperlinks>
    <hyperlink ref="B28" r:id="rId1" xr:uid="{2209CE86-DDAD-4CBA-B176-3C176FF45E66}"/>
  </hyperlinks>
  <pageMargins left="0.7" right="0.7" top="0.75" bottom="0.75" header="0.3" footer="0.3"/>
  <pageSetup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E90FC-1ADF-4803-95BC-276615B87DEF}">
  <dimension ref="B2:F25"/>
  <sheetViews>
    <sheetView zoomScale="80" zoomScaleNormal="80" workbookViewId="0">
      <selection activeCell="D19" sqref="D19"/>
    </sheetView>
  </sheetViews>
  <sheetFormatPr defaultColWidth="9" defaultRowHeight="14.25"/>
  <cols>
    <col min="2" max="2" width="41.125" bestFit="1" customWidth="1"/>
    <col min="3" max="3" width="8.5" customWidth="1"/>
    <col min="4" max="4" width="16" customWidth="1"/>
    <col min="5" max="5" width="35.375" customWidth="1"/>
    <col min="6" max="6" width="63.875" customWidth="1"/>
  </cols>
  <sheetData>
    <row r="2" spans="2:6">
      <c r="B2" t="s">
        <v>216</v>
      </c>
      <c r="C2" t="s">
        <v>435</v>
      </c>
      <c r="D2" s="58" t="s">
        <v>436</v>
      </c>
      <c r="E2" s="58" t="s">
        <v>437</v>
      </c>
      <c r="F2" t="s">
        <v>438</v>
      </c>
    </row>
    <row r="3" spans="2:6" ht="28.5">
      <c r="B3" t="s">
        <v>226</v>
      </c>
      <c r="C3" t="s">
        <v>439</v>
      </c>
      <c r="D3" s="249">
        <v>36000</v>
      </c>
      <c r="E3" s="246" t="s">
        <v>439</v>
      </c>
      <c r="F3" s="58" t="s">
        <v>440</v>
      </c>
    </row>
    <row r="4" spans="2:6" ht="28.5">
      <c r="B4" t="s">
        <v>231</v>
      </c>
      <c r="C4" t="s">
        <v>441</v>
      </c>
      <c r="D4" s="249">
        <v>50000</v>
      </c>
      <c r="E4" s="246" t="s">
        <v>442</v>
      </c>
      <c r="F4" s="58" t="s">
        <v>443</v>
      </c>
    </row>
    <row r="5" spans="2:6">
      <c r="B5" t="s">
        <v>165</v>
      </c>
      <c r="C5" t="s">
        <v>441</v>
      </c>
      <c r="D5" s="245">
        <v>50000</v>
      </c>
      <c r="E5" s="246" t="s">
        <v>444</v>
      </c>
      <c r="F5" s="58" t="s">
        <v>445</v>
      </c>
    </row>
    <row r="6" spans="2:6">
      <c r="B6" t="s">
        <v>239</v>
      </c>
      <c r="C6" t="s">
        <v>441</v>
      </c>
      <c r="D6" s="245">
        <v>50000</v>
      </c>
      <c r="E6" s="246" t="s">
        <v>446</v>
      </c>
      <c r="F6" s="58"/>
    </row>
    <row r="7" spans="2:6">
      <c r="B7" t="s">
        <v>447</v>
      </c>
      <c r="C7" t="s">
        <v>441</v>
      </c>
      <c r="D7" s="245">
        <v>50000</v>
      </c>
      <c r="E7" s="246" t="s">
        <v>446</v>
      </c>
      <c r="F7" s="58" t="s">
        <v>448</v>
      </c>
    </row>
    <row r="8" spans="2:6" ht="28.5">
      <c r="B8" t="s">
        <v>142</v>
      </c>
      <c r="C8" t="s">
        <v>441</v>
      </c>
      <c r="D8" s="249">
        <v>50000</v>
      </c>
      <c r="E8" s="246" t="s">
        <v>449</v>
      </c>
      <c r="F8" s="58"/>
    </row>
    <row r="9" spans="2:6" ht="28.5">
      <c r="B9" t="s">
        <v>249</v>
      </c>
      <c r="C9" t="s">
        <v>441</v>
      </c>
      <c r="D9" s="249">
        <v>50000</v>
      </c>
      <c r="E9" s="246" t="s">
        <v>450</v>
      </c>
      <c r="F9" s="58" t="s">
        <v>451</v>
      </c>
    </row>
    <row r="10" spans="2:6" ht="28.5">
      <c r="B10" t="s">
        <v>136</v>
      </c>
      <c r="C10" t="s">
        <v>452</v>
      </c>
      <c r="D10" s="3">
        <v>50000</v>
      </c>
      <c r="E10" s="246" t="s">
        <v>453</v>
      </c>
      <c r="F10" s="58" t="s">
        <v>454</v>
      </c>
    </row>
    <row r="11" spans="2:6">
      <c r="B11" t="s">
        <v>172</v>
      </c>
      <c r="C11" t="s">
        <v>441</v>
      </c>
      <c r="D11" s="245">
        <v>50000</v>
      </c>
      <c r="E11" s="246" t="s">
        <v>444</v>
      </c>
      <c r="F11" s="58" t="s">
        <v>455</v>
      </c>
    </row>
    <row r="12" spans="2:6" ht="28.5">
      <c r="B12" t="s">
        <v>266</v>
      </c>
      <c r="C12" t="s">
        <v>441</v>
      </c>
      <c r="D12" s="249">
        <v>50000</v>
      </c>
      <c r="E12" s="246" t="s">
        <v>456</v>
      </c>
      <c r="F12" s="58"/>
    </row>
    <row r="13" spans="2:6" ht="28.5">
      <c r="B13" t="s">
        <v>147</v>
      </c>
      <c r="C13" t="s">
        <v>441</v>
      </c>
      <c r="D13" s="249">
        <v>50000</v>
      </c>
      <c r="E13" s="246" t="s">
        <v>457</v>
      </c>
      <c r="F13" s="58"/>
    </row>
    <row r="14" spans="2:6" ht="28.5">
      <c r="B14" t="s">
        <v>275</v>
      </c>
      <c r="C14" t="s">
        <v>441</v>
      </c>
      <c r="D14" s="245">
        <v>50000</v>
      </c>
      <c r="E14" s="246" t="s">
        <v>458</v>
      </c>
      <c r="F14" s="58"/>
    </row>
    <row r="15" spans="2:6" ht="28.5">
      <c r="B15" t="s">
        <v>459</v>
      </c>
      <c r="C15" t="s">
        <v>441</v>
      </c>
      <c r="D15" s="245">
        <v>50000</v>
      </c>
      <c r="E15" s="246" t="s">
        <v>458</v>
      </c>
      <c r="F15" s="58" t="s">
        <v>448</v>
      </c>
    </row>
    <row r="16" spans="2:6">
      <c r="B16" s="163" t="s">
        <v>460</v>
      </c>
      <c r="C16" t="s">
        <v>452</v>
      </c>
      <c r="D16" s="249">
        <v>15000</v>
      </c>
      <c r="E16" s="246" t="s">
        <v>461</v>
      </c>
      <c r="F16" s="58" t="s">
        <v>462</v>
      </c>
    </row>
    <row r="17" spans="2:6">
      <c r="B17" s="163" t="s">
        <v>463</v>
      </c>
      <c r="C17" t="s">
        <v>452</v>
      </c>
      <c r="D17" s="245">
        <v>15000</v>
      </c>
      <c r="E17" s="246" t="s">
        <v>461</v>
      </c>
      <c r="F17" s="58" t="s">
        <v>462</v>
      </c>
    </row>
    <row r="18" spans="2:6">
      <c r="B18" t="s">
        <v>284</v>
      </c>
      <c r="C18" t="s">
        <v>441</v>
      </c>
      <c r="D18" s="245">
        <v>50000</v>
      </c>
      <c r="E18" s="246" t="s">
        <v>444</v>
      </c>
      <c r="F18" s="58" t="s">
        <v>464</v>
      </c>
    </row>
    <row r="19" spans="2:6">
      <c r="B19" t="s">
        <v>78</v>
      </c>
      <c r="C19" t="s">
        <v>452</v>
      </c>
      <c r="D19" s="249">
        <v>15000</v>
      </c>
      <c r="E19" s="246" t="s">
        <v>461</v>
      </c>
      <c r="F19" s="58" t="s">
        <v>462</v>
      </c>
    </row>
    <row r="20" spans="2:6">
      <c r="B20" t="s">
        <v>178</v>
      </c>
      <c r="C20" t="s">
        <v>441</v>
      </c>
      <c r="D20" s="245">
        <v>50000</v>
      </c>
      <c r="E20" s="246" t="s">
        <v>444</v>
      </c>
      <c r="F20" s="58" t="s">
        <v>465</v>
      </c>
    </row>
    <row r="21" spans="2:6">
      <c r="B21" t="s">
        <v>224</v>
      </c>
      <c r="C21" t="s">
        <v>441</v>
      </c>
      <c r="D21" s="245">
        <v>100000</v>
      </c>
      <c r="E21" s="246" t="s">
        <v>466</v>
      </c>
      <c r="F21" s="58" t="s">
        <v>467</v>
      </c>
    </row>
    <row r="22" spans="2:6" ht="57">
      <c r="B22" t="s">
        <v>134</v>
      </c>
      <c r="C22" t="s">
        <v>468</v>
      </c>
      <c r="D22" s="249">
        <v>43800</v>
      </c>
      <c r="E22" s="246" t="s">
        <v>469</v>
      </c>
      <c r="F22" s="58" t="s">
        <v>470</v>
      </c>
    </row>
    <row r="25" spans="2:6">
      <c r="B25" s="163" t="s">
        <v>471</v>
      </c>
      <c r="C25" s="163"/>
      <c r="D25" s="163"/>
      <c r="E25" s="163"/>
      <c r="F25" s="163"/>
    </row>
  </sheetData>
  <sheetProtection algorithmName="SHA-512" hashValue="8bxnkaShQq7s/14VNemom3F36ynq3omGntgxtUB3B7qUW4xETrRLH5JTbaGZnq0+4+IErCysV7CYCQEC73N8Fg==" saltValue="n4RbDmsG2M/MMEJjRS+U7Q==" spinCount="100000" sheet="1" objects="1" scenarios="1"/>
  <hyperlinks>
    <hyperlink ref="E3" r:id="rId1" xr:uid="{22AA5876-6DE8-46DD-A809-97666A6D1130}"/>
    <hyperlink ref="E5" r:id="rId2" xr:uid="{745EEF30-FDE6-4E64-B00E-9B07A198F7B2}"/>
    <hyperlink ref="E6" r:id="rId3" xr:uid="{C68FE7CB-2B63-4524-A514-DDD4A2735751}"/>
    <hyperlink ref="E8" r:id="rId4" xr:uid="{CCF942CD-9BA9-49A8-BEAD-28F6C9DA5B4A}"/>
    <hyperlink ref="E13" r:id="rId5" xr:uid="{FD3C9BCB-6D40-449C-945C-D12DA09DF222}"/>
    <hyperlink ref="E14" r:id="rId6" xr:uid="{91BA96BB-ECA6-43B5-B2E9-9AC76488BDDF}"/>
    <hyperlink ref="E9" r:id="rId7" xr:uid="{7765BF71-75FE-4578-8886-1A7786E17DB3}"/>
    <hyperlink ref="E4" r:id="rId8" xr:uid="{BEDCD2E9-24DE-4AEA-87A1-6E96FF741A20}"/>
    <hyperlink ref="E12" r:id="rId9" xr:uid="{34661CA7-FF14-4215-A7B7-E973ED92AD68}"/>
    <hyperlink ref="E11" r:id="rId10" xr:uid="{48BFE211-4AB2-48E8-8B1C-C11DC3FD3FC3}"/>
    <hyperlink ref="E18" r:id="rId11" xr:uid="{1CD27F0E-E449-40D0-A6EB-2064D964FCAE}"/>
    <hyperlink ref="E20" r:id="rId12" xr:uid="{B1A5F872-77B3-4D33-9268-2DC75A3C8DD8}"/>
    <hyperlink ref="E16" r:id="rId13" xr:uid="{231B2F72-D3AB-4276-AFC2-F8717AE2B30C}"/>
    <hyperlink ref="E17" r:id="rId14" xr:uid="{A7FA8C05-DBA5-4FBA-87FA-16B19B24F442}"/>
    <hyperlink ref="E19" r:id="rId15" xr:uid="{8B4587F6-CA71-493E-B4B8-7D5B071B0C0B}"/>
    <hyperlink ref="E10" r:id="rId16" xr:uid="{545A22E2-810B-4A7B-8DDE-C2E8C6CACA24}"/>
    <hyperlink ref="E21" r:id="rId17" xr:uid="{3B8E1B19-83A3-4273-BF3C-7FB1C23A8D78}"/>
    <hyperlink ref="E7" r:id="rId18" xr:uid="{76B8CA7B-8BEB-4CC6-8DEC-9E6DB5FB4E73}"/>
    <hyperlink ref="E15" r:id="rId19" xr:uid="{59A62193-3CF9-4E34-8AB9-35352E9A7847}"/>
    <hyperlink ref="E22" r:id="rId20" xr:uid="{5806EBEB-3303-4AE7-9834-4193BA3C963A}"/>
  </hyperlinks>
  <pageMargins left="0.7" right="0.7" top="0.75" bottom="0.75" header="0.3" footer="0.3"/>
  <tableParts count="1">
    <tablePart r:id="rId2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08767-26D7-46D5-9EDF-F795A5017E07}">
  <sheetPr codeName="Sheet8"/>
  <dimension ref="A1:F25"/>
  <sheetViews>
    <sheetView workbookViewId="0">
      <selection activeCell="D16" sqref="D16"/>
    </sheetView>
  </sheetViews>
  <sheetFormatPr defaultColWidth="9" defaultRowHeight="14.25"/>
  <cols>
    <col min="2" max="2" width="18.125" bestFit="1" customWidth="1"/>
    <col min="3" max="3" width="11.375" bestFit="1" customWidth="1"/>
    <col min="4" max="4" width="53.75" customWidth="1"/>
    <col min="5" max="5" width="51.625" customWidth="1"/>
    <col min="6" max="6" width="43.75" customWidth="1"/>
  </cols>
  <sheetData>
    <row r="1" spans="1:6">
      <c r="A1" s="211"/>
      <c r="B1" s="211"/>
      <c r="C1" s="211"/>
      <c r="D1" s="211"/>
      <c r="E1" s="211"/>
      <c r="F1" s="211"/>
    </row>
    <row r="2" spans="1:6" ht="20.25">
      <c r="A2" s="211"/>
      <c r="B2" s="372" t="s">
        <v>472</v>
      </c>
      <c r="C2" s="372"/>
      <c r="D2" s="372"/>
      <c r="E2" s="372"/>
      <c r="F2" s="372"/>
    </row>
    <row r="3" spans="1:6">
      <c r="A3" s="211"/>
      <c r="B3" s="211"/>
      <c r="C3" s="211"/>
      <c r="D3" s="211"/>
      <c r="E3" s="211"/>
      <c r="F3" s="211"/>
    </row>
    <row r="4" spans="1:6" ht="15">
      <c r="A4" s="211"/>
      <c r="B4" s="212" t="s">
        <v>473</v>
      </c>
      <c r="C4" s="211"/>
      <c r="D4" s="213" t="s">
        <v>474</v>
      </c>
      <c r="E4" s="214" t="s">
        <v>475</v>
      </c>
      <c r="F4" s="215" t="s">
        <v>476</v>
      </c>
    </row>
    <row r="5" spans="1:6" ht="15">
      <c r="A5" s="211"/>
      <c r="B5" s="212" t="s">
        <v>477</v>
      </c>
      <c r="C5" s="211"/>
      <c r="D5" s="213" t="s">
        <v>478</v>
      </c>
      <c r="E5" s="216" t="s">
        <v>479</v>
      </c>
      <c r="F5" s="217" t="s">
        <v>480</v>
      </c>
    </row>
    <row r="6" spans="1:6">
      <c r="A6" s="211"/>
      <c r="B6" s="211"/>
      <c r="C6" s="211"/>
      <c r="D6" s="211"/>
      <c r="E6" s="218"/>
      <c r="F6" s="211"/>
    </row>
    <row r="7" spans="1:6" ht="15">
      <c r="A7" s="219"/>
      <c r="B7" s="220" t="s">
        <v>481</v>
      </c>
      <c r="C7" s="221" t="s">
        <v>482</v>
      </c>
      <c r="D7" s="221" t="s">
        <v>483</v>
      </c>
      <c r="E7" s="221" t="s">
        <v>484</v>
      </c>
      <c r="F7" s="222" t="s">
        <v>485</v>
      </c>
    </row>
    <row r="8" spans="1:6">
      <c r="A8" s="211"/>
      <c r="B8" s="223">
        <v>1</v>
      </c>
      <c r="C8" s="224">
        <v>43623</v>
      </c>
      <c r="D8" s="224" t="s">
        <v>486</v>
      </c>
      <c r="E8" s="225"/>
      <c r="F8" s="226" t="s">
        <v>474</v>
      </c>
    </row>
    <row r="9" spans="1:6">
      <c r="A9" s="211"/>
      <c r="B9" s="223">
        <v>2</v>
      </c>
      <c r="C9" s="227">
        <v>43650</v>
      </c>
      <c r="D9" s="228" t="s">
        <v>487</v>
      </c>
      <c r="E9" s="228" t="s">
        <v>488</v>
      </c>
      <c r="F9" s="226" t="s">
        <v>474</v>
      </c>
    </row>
    <row r="10" spans="1:6">
      <c r="A10" s="211"/>
      <c r="B10" s="223">
        <v>3</v>
      </c>
      <c r="C10" s="224">
        <v>43714</v>
      </c>
      <c r="D10" s="225" t="s">
        <v>489</v>
      </c>
      <c r="E10" s="228" t="s">
        <v>490</v>
      </c>
      <c r="F10" s="226" t="s">
        <v>474</v>
      </c>
    </row>
    <row r="11" spans="1:6" ht="57">
      <c r="A11" s="211"/>
      <c r="B11" s="229">
        <v>4</v>
      </c>
      <c r="C11" s="224">
        <v>43777</v>
      </c>
      <c r="D11" s="228" t="s">
        <v>491</v>
      </c>
      <c r="E11" s="228" t="s">
        <v>492</v>
      </c>
      <c r="F11" s="230" t="s">
        <v>493</v>
      </c>
    </row>
    <row r="12" spans="1:6" ht="42.75">
      <c r="A12" s="211"/>
      <c r="B12" s="229">
        <v>5</v>
      </c>
      <c r="C12" s="224">
        <v>43868</v>
      </c>
      <c r="D12" s="228" t="s">
        <v>494</v>
      </c>
      <c r="E12" s="228" t="s">
        <v>495</v>
      </c>
      <c r="F12" s="230" t="s">
        <v>493</v>
      </c>
    </row>
    <row r="13" spans="1:6">
      <c r="A13" s="211"/>
      <c r="B13" s="223">
        <v>6</v>
      </c>
      <c r="C13" s="224">
        <v>43901</v>
      </c>
      <c r="D13" s="225" t="s">
        <v>496</v>
      </c>
      <c r="E13" s="225" t="s">
        <v>497</v>
      </c>
      <c r="F13" s="230" t="s">
        <v>493</v>
      </c>
    </row>
    <row r="14" spans="1:6">
      <c r="A14" s="211"/>
      <c r="B14" s="223">
        <v>7</v>
      </c>
      <c r="C14" s="224">
        <v>43955</v>
      </c>
      <c r="D14" s="225" t="s">
        <v>498</v>
      </c>
      <c r="E14" s="225" t="s">
        <v>499</v>
      </c>
      <c r="F14" s="230" t="s">
        <v>493</v>
      </c>
    </row>
    <row r="15" spans="1:6" ht="71.25">
      <c r="A15" s="211"/>
      <c r="B15" s="223">
        <v>8</v>
      </c>
      <c r="C15" s="225" t="s">
        <v>500</v>
      </c>
      <c r="D15" s="225" t="s">
        <v>491</v>
      </c>
      <c r="E15" s="225" t="s">
        <v>501</v>
      </c>
      <c r="F15" s="230" t="s">
        <v>493</v>
      </c>
    </row>
    <row r="16" spans="1:6" ht="99.75">
      <c r="A16" s="211"/>
      <c r="B16" s="223">
        <v>9</v>
      </c>
      <c r="C16" s="225" t="s">
        <v>502</v>
      </c>
      <c r="D16" s="225" t="s">
        <v>491</v>
      </c>
      <c r="E16" s="301" t="s">
        <v>503</v>
      </c>
      <c r="F16" s="230" t="s">
        <v>493</v>
      </c>
    </row>
    <row r="17" spans="1:6">
      <c r="A17" s="211"/>
      <c r="B17" s="223"/>
      <c r="C17" s="225"/>
      <c r="D17" s="225"/>
      <c r="E17" s="300"/>
      <c r="F17" s="230"/>
    </row>
    <row r="18" spans="1:6">
      <c r="A18" s="211"/>
      <c r="B18" s="223"/>
      <c r="C18" s="225"/>
      <c r="D18" s="225"/>
      <c r="E18" s="300"/>
      <c r="F18" s="230"/>
    </row>
    <row r="19" spans="1:6">
      <c r="A19" s="211"/>
      <c r="B19" s="223"/>
      <c r="C19" s="225"/>
      <c r="D19" s="225"/>
      <c r="E19" s="300"/>
      <c r="F19" s="230"/>
    </row>
    <row r="20" spans="1:6">
      <c r="A20" s="211"/>
      <c r="B20" s="223"/>
      <c r="C20" s="225"/>
      <c r="D20" s="225"/>
      <c r="E20" s="300"/>
      <c r="F20" s="230"/>
    </row>
    <row r="21" spans="1:6">
      <c r="A21" s="211"/>
      <c r="B21" s="223"/>
      <c r="C21" s="225"/>
      <c r="D21" s="225"/>
      <c r="E21" s="300"/>
      <c r="F21" s="230"/>
    </row>
    <row r="22" spans="1:6">
      <c r="A22" s="211"/>
      <c r="B22" s="223"/>
      <c r="C22" s="225"/>
      <c r="D22" s="225"/>
      <c r="E22" s="300"/>
      <c r="F22" s="230"/>
    </row>
    <row r="23" spans="1:6">
      <c r="A23" s="211"/>
      <c r="B23" s="223"/>
      <c r="C23" s="225"/>
      <c r="D23" s="225"/>
      <c r="E23" s="225"/>
      <c r="F23" s="230"/>
    </row>
    <row r="24" spans="1:6">
      <c r="A24" s="211"/>
      <c r="B24" s="231"/>
      <c r="C24" s="232"/>
      <c r="D24" s="232"/>
      <c r="E24" s="232"/>
      <c r="F24" s="233"/>
    </row>
    <row r="25" spans="1:6">
      <c r="A25" s="211"/>
      <c r="B25" s="234"/>
      <c r="C25" s="234"/>
      <c r="D25" s="234"/>
      <c r="E25" s="235"/>
      <c r="F25" s="234"/>
    </row>
  </sheetData>
  <sheetProtection algorithmName="SHA-512" hashValue="b1ZkdFtD7cE3GpQSGycxmcD2WSR96sAL97Bq4BCnTzazHKLWnPKJq52QZ71+kmjQ491yzyedcfV4rpX5ZSZQvA==" saltValue="xW/v/HTOcq5qOvxc92It+g==" spinCount="100000" sheet="1" objects="1" scenarios="1"/>
  <mergeCells count="1">
    <mergeCell ref="B2:F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2:D20"/>
  <sheetViews>
    <sheetView showGridLines="0" workbookViewId="0">
      <selection activeCell="C24" sqref="C24"/>
    </sheetView>
  </sheetViews>
  <sheetFormatPr defaultRowHeight="14.25"/>
  <cols>
    <col min="2" max="3" width="36.875" customWidth="1"/>
  </cols>
  <sheetData>
    <row r="2" spans="2:4">
      <c r="B2" t="s">
        <v>504</v>
      </c>
    </row>
    <row r="3" spans="2:4">
      <c r="B3" t="s">
        <v>505</v>
      </c>
      <c r="C3" t="s">
        <v>506</v>
      </c>
      <c r="D3" t="s">
        <v>66</v>
      </c>
    </row>
    <row r="4" spans="2:4">
      <c r="B4" s="14" t="s">
        <v>181</v>
      </c>
      <c r="C4" s="20">
        <v>0.1</v>
      </c>
      <c r="D4" s="18">
        <v>12</v>
      </c>
    </row>
    <row r="5" spans="2:4">
      <c r="B5" s="14" t="s">
        <v>183</v>
      </c>
      <c r="C5" s="20">
        <v>7.0000000000000007E-2</v>
      </c>
      <c r="D5" s="18">
        <v>12</v>
      </c>
    </row>
    <row r="6" spans="2:4">
      <c r="B6" s="14" t="s">
        <v>184</v>
      </c>
      <c r="C6" s="20">
        <v>0.4</v>
      </c>
      <c r="D6" s="18">
        <v>12</v>
      </c>
    </row>
    <row r="7" spans="2:4">
      <c r="B7" s="14" t="s">
        <v>185</v>
      </c>
      <c r="C7" s="20">
        <v>0.25</v>
      </c>
      <c r="D7" s="18">
        <v>12</v>
      </c>
    </row>
    <row r="8" spans="2:4">
      <c r="B8" s="14" t="s">
        <v>186</v>
      </c>
      <c r="C8" s="20">
        <v>0.3</v>
      </c>
      <c r="D8" s="18">
        <v>12</v>
      </c>
    </row>
    <row r="9" spans="2:4">
      <c r="B9" s="14" t="s">
        <v>187</v>
      </c>
      <c r="C9" s="20">
        <v>0.25</v>
      </c>
      <c r="D9" s="18">
        <v>12</v>
      </c>
    </row>
    <row r="10" spans="2:4">
      <c r="B10" s="19" t="s">
        <v>189</v>
      </c>
      <c r="C10" s="21">
        <v>0.25</v>
      </c>
      <c r="D10" s="18">
        <v>12</v>
      </c>
    </row>
    <row r="12" spans="2:4">
      <c r="B12" t="s">
        <v>507</v>
      </c>
    </row>
    <row r="13" spans="2:4">
      <c r="B13" t="s">
        <v>505</v>
      </c>
      <c r="C13" t="s">
        <v>506</v>
      </c>
    </row>
    <row r="14" spans="2:4">
      <c r="B14" t="s">
        <v>508</v>
      </c>
      <c r="C14" s="20">
        <v>0</v>
      </c>
    </row>
    <row r="15" spans="2:4">
      <c r="B15" t="s">
        <v>509</v>
      </c>
      <c r="C15" s="20">
        <v>0</v>
      </c>
    </row>
    <row r="16" spans="2:4">
      <c r="B16" s="325" t="s">
        <v>510</v>
      </c>
      <c r="C16" s="338">
        <v>0.06</v>
      </c>
    </row>
    <row r="17" spans="2:3">
      <c r="B17" t="s">
        <v>511</v>
      </c>
      <c r="C17" s="20">
        <v>0.1</v>
      </c>
    </row>
    <row r="18" spans="2:3">
      <c r="B18" t="s">
        <v>512</v>
      </c>
      <c r="C18" s="20">
        <v>0.25</v>
      </c>
    </row>
    <row r="19" spans="2:3">
      <c r="B19" t="s">
        <v>513</v>
      </c>
      <c r="C19" s="20">
        <v>0.15</v>
      </c>
    </row>
    <row r="20" spans="2:3">
      <c r="B20" t="s">
        <v>514</v>
      </c>
      <c r="C20" s="20">
        <v>0.3</v>
      </c>
    </row>
  </sheetData>
  <sheetProtection algorithmName="SHA-512" hashValue="Ws9br1W9qyPwH55uoxcHIyioQC0SzfPW6B6eJhxWDDjTxpQ6+3Ej9f5WCb31ZDDbrE5FV5WYYP2fX/tUy50TGw==" saltValue="ApF3CNit+bDvby0kODunTA==" spinCount="100000" sheet="1" objects="1" scenarios="1"/>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caeea1aa-8327-4f53-b97d-c36adce1ac70">F524SMXNSDT6-1553681295-9271</_dlc_DocId>
    <_dlc_DocIdUrl xmlns="caeea1aa-8327-4f53-b97d-c36adce1ac70">
      <Url>https://aumaeo.sharepoint.com/sites/MCCAC/_layouts/15/DocIdRedir.aspx?ID=F524SMXNSDT6-1553681295-9271</Url>
      <Description>F524SMXNSDT6-1553681295-9271</Description>
    </_dlc_DocIdUrl>
    <Program_x0020_Name xmlns="6d0e1c92-8f17-4c8a-bc64-0104c65b7edb">Recreation Energy Conservation Program</Program_x0020_Name>
    <Project_x0020_Name xmlns="6d0e1c92-8f17-4c8a-bc64-0104c65b7edb" xsi:nil="true"/>
    <m05c9122ddb34e09a842254d4e667179 xmlns="6d0e1c92-8f17-4c8a-bc64-0104c65b7edb">
      <Terms xmlns="http://schemas.microsoft.com/office/infopath/2007/PartnerControls"/>
    </m05c9122ddb34e09a842254d4e667179>
    <Document_x0020_Type xmlns="6d0e1c92-8f17-4c8a-bc64-0104c65b7edb">Program Document</Document_x0020_Type>
    <Year xmlns="b6d94ece-581c-4a42-b5b3-970d15a8aa9e">2020</Year>
    <jcde5d7318514691948560b4e5f55a09 xmlns="caeea1aa-8327-4f53-b97d-c36adce1ac70">
      <Terms xmlns="http://schemas.microsoft.com/office/infopath/2007/PartnerControls"/>
    </jcde5d7318514691948560b4e5f55a09>
    <Topic xmlns="b6d94ece-581c-4a42-b5b3-970d15a8aa9e">Lighting Calculator</Topic>
    <Archived xmlns="6d0e1c92-8f17-4c8a-bc64-0104c65b7edb" xsi:nil="true"/>
    <_Flow_SignoffStatus xmlns="6d0e1c92-8f17-4c8a-bc64-0104c65b7edb" xsi:nil="true"/>
    <Program_x0020_End_x0020_Date xmlns="6d0e1c92-8f17-4c8a-bc64-0104c65b7edb" xsi:nil="true"/>
    <TaxCatchAll xmlns="b6d94ece-581c-4a42-b5b3-970d15a8aa9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2EC034B1F5E62046B63433DB9DF11DC1" ma:contentTypeVersion="27" ma:contentTypeDescription="Create a new document." ma:contentTypeScope="" ma:versionID="6ddc45ae18e0b16c09fa0d98059a5185">
  <xsd:schema xmlns:xsd="http://www.w3.org/2001/XMLSchema" xmlns:xs="http://www.w3.org/2001/XMLSchema" xmlns:p="http://schemas.microsoft.com/office/2006/metadata/properties" xmlns:ns2="caeea1aa-8327-4f53-b97d-c36adce1ac70" xmlns:ns3="b6d94ece-581c-4a42-b5b3-970d15a8aa9e" xmlns:ns4="6d0e1c92-8f17-4c8a-bc64-0104c65b7edb" targetNamespace="http://schemas.microsoft.com/office/2006/metadata/properties" ma:root="true" ma:fieldsID="b5e18c0e346385ab66eb9f9af4f8f496" ns2:_="" ns3:_="" ns4:_="">
    <xsd:import namespace="caeea1aa-8327-4f53-b97d-c36adce1ac70"/>
    <xsd:import namespace="b6d94ece-581c-4a42-b5b3-970d15a8aa9e"/>
    <xsd:import namespace="6d0e1c92-8f17-4c8a-bc64-0104c65b7edb"/>
    <xsd:element name="properties">
      <xsd:complexType>
        <xsd:sequence>
          <xsd:element name="documentManagement">
            <xsd:complexType>
              <xsd:all>
                <xsd:element ref="ns2:jcde5d7318514691948560b4e5f55a09" minOccurs="0"/>
                <xsd:element ref="ns3:TaxCatchAll" minOccurs="0"/>
                <xsd:element ref="ns4:Document_x0020_Type" minOccurs="0"/>
                <xsd:element ref="ns4:Project_x0020_Name" minOccurs="0"/>
                <xsd:element ref="ns3:Topic"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3:Year"/>
                <xsd:element ref="ns4:Program_x0020_Name" minOccurs="0"/>
                <xsd:element ref="ns4:Program_x0020_End_x0020_Date" minOccurs="0"/>
                <xsd:element ref="ns2:_dlc_DocId" minOccurs="0"/>
                <xsd:element ref="ns2:_dlc_DocIdUrl" minOccurs="0"/>
                <xsd:element ref="ns2:_dlc_DocIdPersistId" minOccurs="0"/>
                <xsd:element ref="ns2:SharedWithUsers" minOccurs="0"/>
                <xsd:element ref="ns2:SharedWithDetails" minOccurs="0"/>
                <xsd:element ref="ns4:m05c9122ddb34e09a842254d4e667179" minOccurs="0"/>
                <xsd:element ref="ns4:Archived" minOccurs="0"/>
                <xsd:element ref="ns4:_Flow_SignoffStatu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eea1aa-8327-4f53-b97d-c36adce1ac70" elementFormDefault="qualified">
    <xsd:import namespace="http://schemas.microsoft.com/office/2006/documentManagement/types"/>
    <xsd:import namespace="http://schemas.microsoft.com/office/infopath/2007/PartnerControls"/>
    <xsd:element name="jcde5d7318514691948560b4e5f55a09" ma:index="8" nillable="true" ma:taxonomy="true" ma:internalName="jcde5d7318514691948560b4e5f55a09" ma:taxonomyFieldName="Participants1" ma:displayName="Participant" ma:indexed="true" ma:default="" ma:fieldId="{3cde5d73-1851-4691-9485-60b4e5f55a09}" ma:sspId="2636e4b7-c8f8-4186-ab39-ae23ff8fc453" ma:termSetId="b7a7051f-9e5b-40df-a762-d11efaa78799" ma:anchorId="00000000-0000-0000-0000-000000000000" ma:open="false" ma:isKeyword="false">
      <xsd:complexType>
        <xsd:sequence>
          <xsd:element ref="pc:Terms" minOccurs="0" maxOccurs="1"/>
        </xsd:sequence>
      </xsd:complexType>
    </xsd:element>
    <xsd:element name="_dlc_DocId" ma:index="27" nillable="true" ma:displayName="Document ID Value" ma:description="The value of the document ID assigned to this item." ma:internalName="_dlc_DocId" ma:readOnly="true">
      <xsd:simpleType>
        <xsd:restriction base="dms:Text"/>
      </xsd:simpleType>
    </xsd:element>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d94ece-581c-4a42-b5b3-970d15a8aa9e"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7952943-05da-418b-be3a-837d345daf58}" ma:internalName="TaxCatchAll" ma:showField="CatchAllData" ma:web="caeea1aa-8327-4f53-b97d-c36adce1ac70">
      <xsd:complexType>
        <xsd:complexContent>
          <xsd:extension base="dms:MultiChoiceLookup">
            <xsd:sequence>
              <xsd:element name="Value" type="dms:Lookup" maxOccurs="unbounded" minOccurs="0" nillable="true"/>
            </xsd:sequence>
          </xsd:extension>
        </xsd:complexContent>
      </xsd:complexType>
    </xsd:element>
    <xsd:element name="Topic" ma:index="13" nillable="true" ma:displayName="Topic" ma:indexed="true" ma:internalName="Topic">
      <xsd:simpleType>
        <xsd:restriction base="dms:Text">
          <xsd:maxLength value="255"/>
        </xsd:restriction>
      </xsd:simpleType>
    </xsd:element>
    <xsd:element name="Year" ma:index="24" ma:displayName="Year" ma:indexed="true" ma:internalName="Year">
      <xsd:simpleType>
        <xsd:restriction base="dms:Text">
          <xsd:maxLength value="4"/>
        </xsd:restriction>
      </xsd:simpleType>
    </xsd:element>
  </xsd:schema>
  <xsd:schema xmlns:xsd="http://www.w3.org/2001/XMLSchema" xmlns:xs="http://www.w3.org/2001/XMLSchema" xmlns:dms="http://schemas.microsoft.com/office/2006/documentManagement/types" xmlns:pc="http://schemas.microsoft.com/office/infopath/2007/PartnerControls" targetNamespace="6d0e1c92-8f17-4c8a-bc64-0104c65b7edb" elementFormDefault="qualified">
    <xsd:import namespace="http://schemas.microsoft.com/office/2006/documentManagement/types"/>
    <xsd:import namespace="http://schemas.microsoft.com/office/infopath/2007/PartnerControls"/>
    <xsd:element name="Document_x0020_Type" ma:index="10" nillable="true" ma:displayName="Document Type" ma:format="Dropdown" ma:indexed="true" ma:internalName="Document_x0020_Type">
      <xsd:simpleType>
        <xsd:restriction base="dms:Choice">
          <xsd:enumeration value="Administrator Management"/>
          <xsd:enumeration value="Application"/>
          <xsd:enumeration value="Completion"/>
          <xsd:enumeration value="Consultant Management"/>
          <xsd:enumeration value="Correspondence"/>
          <xsd:enumeration value="Design Document"/>
          <xsd:enumeration value="EOI"/>
          <xsd:enumeration value="Evaluation"/>
          <xsd:enumeration value="FPP"/>
          <xsd:enumeration value="Guidebook"/>
          <xsd:enumeration value="Invoice"/>
          <xsd:enumeration value="LOI"/>
          <xsd:enumeration value="Program Ally Management"/>
          <xsd:enumeration value="Program Document"/>
          <xsd:enumeration value="Reports"/>
          <xsd:enumeration value="Resource Document"/>
          <xsd:enumeration value="Templates"/>
          <xsd:enumeration value="Tracking Sheet"/>
        </xsd:restriction>
      </xsd:simpleType>
    </xsd:element>
    <xsd:element name="Project_x0020_Name" ma:index="12" nillable="true" ma:displayName="Project Name" ma:indexed="true" ma:internalName="Project_x0020_Name">
      <xsd:simpleType>
        <xsd:restriction base="dms:Text">
          <xsd:maxLength value="255"/>
        </xsd:restriction>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Program_x0020_Name" ma:index="25" nillable="true" ma:displayName="Program Name" ma:internalName="Program_x0020_Name">
      <xsd:simpleType>
        <xsd:restriction base="dms:Text">
          <xsd:maxLength value="255"/>
        </xsd:restriction>
      </xsd:simpleType>
    </xsd:element>
    <xsd:element name="Program_x0020_End_x0020_Date" ma:index="26" nillable="true" ma:displayName="Program End Date" ma:format="DateOnly" ma:indexed="true" ma:internalName="Program_x0020_End_x0020_Date">
      <xsd:simpleType>
        <xsd:restriction base="dms:DateTime"/>
      </xsd:simpleType>
    </xsd:element>
    <xsd:element name="m05c9122ddb34e09a842254d4e667179" ma:index="33" nillable="true" ma:taxonomy="true" ma:internalName="m05c9122ddb34e09a842254d4e667179" ma:taxonomyFieldName="Year_x002a_" ma:displayName="Year*" ma:default="" ma:fieldId="{605c9122-ddb3-4e09-a842-254d4e667179}" ma:sspId="2636e4b7-c8f8-4186-ab39-ae23ff8fc453" ma:termSetId="69b710c8-31d0-48a9-8e1f-2b8793636870" ma:anchorId="00000000-0000-0000-0000-000000000000" ma:open="false" ma:isKeyword="false">
      <xsd:complexType>
        <xsd:sequence>
          <xsd:element ref="pc:Terms" minOccurs="0" maxOccurs="1"/>
        </xsd:sequence>
      </xsd:complexType>
    </xsd:element>
    <xsd:element name="Archived" ma:index="34" nillable="true" ma:displayName="Archived" ma:format="Dropdown" ma:indexed="true" ma:internalName="Archived">
      <xsd:simpleType>
        <xsd:restriction base="dms:Choice">
          <xsd:enumeration value="Archived"/>
        </xsd:restriction>
      </xsd:simpleType>
    </xsd:element>
    <xsd:element name="_Flow_SignoffStatus" ma:index="35" nillable="true" ma:displayName="Sign-off status" ma:internalName="Sign_x002d_off_x0020_status">
      <xsd:simpleType>
        <xsd:restriction base="dms:Text"/>
      </xsd:simpleType>
    </xsd:element>
    <xsd:element name="MediaLengthInSeconds" ma:index="36"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F5DC67-91A2-421D-91AA-A82A2FCE3826}"/>
</file>

<file path=customXml/itemProps2.xml><?xml version="1.0" encoding="utf-8"?>
<ds:datastoreItem xmlns:ds="http://schemas.openxmlformats.org/officeDocument/2006/customXml" ds:itemID="{41425656-DC58-4AF6-BB67-1FB887B87DB7}"/>
</file>

<file path=customXml/itemProps3.xml><?xml version="1.0" encoding="utf-8"?>
<ds:datastoreItem xmlns:ds="http://schemas.openxmlformats.org/officeDocument/2006/customXml" ds:itemID="{B35B63F9-EDAC-43DC-970F-094F5DFB984F}"/>
</file>

<file path=customXml/itemProps4.xml><?xml version="1.0" encoding="utf-8"?>
<ds:datastoreItem xmlns:ds="http://schemas.openxmlformats.org/officeDocument/2006/customXml" ds:itemID="{B6A3ABAB-C1A2-4CBC-9EF9-3B97B9BBF62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Pederson</dc:creator>
  <cp:keywords/>
  <dc:description/>
  <cp:lastModifiedBy/>
  <cp:revision/>
  <dcterms:created xsi:type="dcterms:W3CDTF">2020-03-11T17:53:03Z</dcterms:created>
  <dcterms:modified xsi:type="dcterms:W3CDTF">2021-10-29T20:19:41Z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0x0101002EC034B1F5E62046B63433DB9DF11DC1</vt:lpwstr>
  </property>
  <property fmtid="{D5CDD505-2E9C-101B-9397-08002B2CF9AE}" pid="3" name="_dlc_DocIdItemGuid">
    <vt:lpwstr>23e9a8bb-e195-4b64-adb7-04765de11670</vt:lpwstr>
  </property>
  <property fmtid="{D5CDD505-2E9C-101B-9397-08002B2CF9AE}" pid="4" name="Participants1">
    <vt:lpwstr/>
  </property>
  <property fmtid="{D5CDD505-2E9C-101B-9397-08002B2CF9AE}" pid="5" name="Year*">
    <vt:lpwstr/>
  </property>
  <property fmtid="{D5CDD505-2E9C-101B-9397-08002B2CF9AE}" pid="6" name="_docset_NoMedatataSyncRequired">
    <vt:lpwstr>False</vt:lpwstr>
  </property>
</Properties>
</file>